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6975" activeTab="0"/>
  </bookViews>
  <sheets>
    <sheet name="Welcome" sheetId="1" r:id="rId1"/>
    <sheet name="Is It Worth It" sheetId="2" r:id="rId2"/>
  </sheets>
  <definedNames>
    <definedName name="accomodation">#REF!</definedName>
  </definedNames>
  <calcPr fullCalcOnLoad="1"/>
</workbook>
</file>

<file path=xl/sharedStrings.xml><?xml version="1.0" encoding="utf-8"?>
<sst xmlns="http://schemas.openxmlformats.org/spreadsheetml/2006/main" count="208" uniqueCount="149">
  <si>
    <t xml:space="preserve"> </t>
  </si>
  <si>
    <t>http://www.timeoutdubai.com</t>
  </si>
  <si>
    <t>www.mmidubai.com</t>
  </si>
  <si>
    <t>http://www.axa-gulf.com/</t>
  </si>
  <si>
    <t>http://www.scribd.com/doc/28696595/Cost-of-Living-in-Dubai-and-Abu-Dhabi-2010</t>
  </si>
  <si>
    <t>Rent</t>
  </si>
  <si>
    <t>Groceries</t>
  </si>
  <si>
    <t>School Fees</t>
  </si>
  <si>
    <t>Pre School Fees</t>
  </si>
  <si>
    <t>Petrol</t>
  </si>
  <si>
    <t>Household</t>
  </si>
  <si>
    <t>DEWA</t>
  </si>
  <si>
    <t>Housing Fee</t>
  </si>
  <si>
    <t>Telco</t>
  </si>
  <si>
    <t>Mobile</t>
  </si>
  <si>
    <t>Car Hire</t>
  </si>
  <si>
    <t>Car Loan</t>
  </si>
  <si>
    <t>Car Insuarance</t>
  </si>
  <si>
    <t>Home Insurance</t>
  </si>
  <si>
    <t>TV</t>
  </si>
  <si>
    <t>Drinks Out</t>
  </si>
  <si>
    <t>Alcohol Home</t>
  </si>
  <si>
    <t>Dinners Out</t>
  </si>
  <si>
    <t>Other Entertainment</t>
  </si>
  <si>
    <t>Set Up Costs</t>
  </si>
  <si>
    <t>School Registration</t>
  </si>
  <si>
    <t>School Uniforms</t>
  </si>
  <si>
    <t>Car Purchase</t>
  </si>
  <si>
    <t>Cooker</t>
  </si>
  <si>
    <t>Fridge / Freezer</t>
  </si>
  <si>
    <t>Dining Table</t>
  </si>
  <si>
    <t>Other Furnishings</t>
  </si>
  <si>
    <t>Shipping</t>
  </si>
  <si>
    <t>People / Quantity</t>
  </si>
  <si>
    <t>Clothing Adult</t>
  </si>
  <si>
    <t>Clothing Children</t>
  </si>
  <si>
    <t>Saving</t>
  </si>
  <si>
    <t>Pension</t>
  </si>
  <si>
    <t>Per Year</t>
  </si>
  <si>
    <t>Per Month</t>
  </si>
  <si>
    <t>Per Month / Per Car</t>
  </si>
  <si>
    <t>Per Month / Per Person</t>
  </si>
  <si>
    <t>Per Year (calculated from rent)</t>
  </si>
  <si>
    <t>Per month</t>
  </si>
  <si>
    <t>Per Month / Per Subscription</t>
  </si>
  <si>
    <t>Per Year / Per Car</t>
  </si>
  <si>
    <t>TV subscription</t>
  </si>
  <si>
    <t>Per Person / Per Night Out</t>
  </si>
  <si>
    <t>Total Expenses</t>
  </si>
  <si>
    <t>Income</t>
  </si>
  <si>
    <t>Basic Salary</t>
  </si>
  <si>
    <t>Bonus</t>
  </si>
  <si>
    <t xml:space="preserve">Housing </t>
  </si>
  <si>
    <t>Flight(s) Home</t>
  </si>
  <si>
    <t>Transportation</t>
  </si>
  <si>
    <t>Car</t>
  </si>
  <si>
    <t>Total Income</t>
  </si>
  <si>
    <t>Flights Home</t>
  </si>
  <si>
    <t>Per Ticket / Per Person</t>
  </si>
  <si>
    <t>Annual Vacation</t>
  </si>
  <si>
    <t xml:space="preserve">Total Cost </t>
  </si>
  <si>
    <t>Medical Insurance</t>
  </si>
  <si>
    <t>DEWA Deposit</t>
  </si>
  <si>
    <t>Sofa / Chairs</t>
  </si>
  <si>
    <t>Total Up Front Costs</t>
  </si>
  <si>
    <t>Adults</t>
  </si>
  <si>
    <t>Children  between 2 and 5 (nursery schooling)</t>
  </si>
  <si>
    <t>Children over 5 and under 18 at school</t>
  </si>
  <si>
    <t>Family Size</t>
  </si>
  <si>
    <t>Qty</t>
  </si>
  <si>
    <t>IS IT WORTH IT?</t>
  </si>
  <si>
    <t>Monthly Expenses</t>
  </si>
  <si>
    <t>Cost Per Month</t>
  </si>
  <si>
    <t>Cost Per Year</t>
  </si>
  <si>
    <t>Per month - landline + broadband</t>
  </si>
  <si>
    <t>Per Year (AED)</t>
  </si>
  <si>
    <t>Per Month (AED)</t>
  </si>
  <si>
    <t>Unit Cost (AED)</t>
  </si>
  <si>
    <t>Cost Per Year (AED)</t>
  </si>
  <si>
    <t>Cost Per Month (AED)</t>
  </si>
  <si>
    <t>AED</t>
  </si>
  <si>
    <t>US approx 3.675</t>
  </si>
  <si>
    <t>Rate</t>
  </si>
  <si>
    <t>GBP will be approx 6.00</t>
  </si>
  <si>
    <t>Convert to other currency</t>
  </si>
  <si>
    <t>Description of unit</t>
  </si>
  <si>
    <t>Suggested Unit Cost</t>
  </si>
  <si>
    <t>Budget</t>
  </si>
  <si>
    <t>Medium</t>
  </si>
  <si>
    <t>Bling</t>
  </si>
  <si>
    <t>If you have downloaded this spreadsheet you are probably considering relocating to the UAE.</t>
  </si>
  <si>
    <t>Anyway - you're interested to see if your "package" is worth it</t>
  </si>
  <si>
    <t xml:space="preserve">The Is It Worth It worksheet will attempt to help you in this decision with usual costs and suggested amounts as well as links to online examples. </t>
  </si>
  <si>
    <t>At the end of the day though - everyone is different so it's up to you to plug in the right numbers for you and your family...</t>
  </si>
  <si>
    <t>Using the spreadsheet</t>
  </si>
  <si>
    <t>It's a simple little thing, with some simple formulae - if you want to use the formulae only enter your figures in the cells highlighted in orange</t>
  </si>
  <si>
    <t>Otherwise of course feel free to enter or change as you like.</t>
  </si>
  <si>
    <t>The figures used assume that you are looking to have a "typical" Western expat quality of life. You can live much cheaper and much more expensively than the figures used.</t>
  </si>
  <si>
    <t>1 bed apt</t>
  </si>
  <si>
    <t>TECOM, Greens, Marina</t>
  </si>
  <si>
    <t>40-60,000</t>
  </si>
  <si>
    <t>Type</t>
  </si>
  <si>
    <t>Areas</t>
  </si>
  <si>
    <t>Single person, no kids, 20 - 30 year old</t>
  </si>
  <si>
    <t>Working couple, no kids, 25 - 40</t>
  </si>
  <si>
    <t>2 bed apt</t>
  </si>
  <si>
    <t>60-100,000</t>
  </si>
  <si>
    <t>Marina, Palm, TECOM, Barsha</t>
  </si>
  <si>
    <t>Couple, 2 kids</t>
  </si>
  <si>
    <t>3 bed villa</t>
  </si>
  <si>
    <t>Springs, Arabian Ranches</t>
  </si>
  <si>
    <t>100-140,000</t>
  </si>
  <si>
    <t>Larger family, teenage kids</t>
  </si>
  <si>
    <t>4 bed villa upwards</t>
  </si>
  <si>
    <t>Meadows, Lakes</t>
  </si>
  <si>
    <t>180-250,000+</t>
  </si>
  <si>
    <t>For some details on the costs of various items in the UAE here is a quite detailed breakdown (from 2010 data, but still reasonable)</t>
  </si>
  <si>
    <t>For example - budget, medium and bling examples for groceries would equate to Lidl, Sainburys, Marks And Spencer in the UK (In UAE Carrefour, Spinneys, Waitrose)</t>
  </si>
  <si>
    <t>The biggest cost of course will be acomodation - we assume you'll be renting, most do. Again only you will know where and what is right for you - some basic examples:-</t>
  </si>
  <si>
    <t>Family Set Up</t>
  </si>
  <si>
    <t>Estate Agency Fee (5% of rental)</t>
  </si>
  <si>
    <t>Security Deposit (5% of rental)</t>
  </si>
  <si>
    <t>Others have some or all additional items paid in cash or paid direct to supplier</t>
  </si>
  <si>
    <t>If your item is paid direct - you should enter zero in Income and Expenses as you don't get the cash.</t>
  </si>
  <si>
    <t xml:space="preserve">A note on packages. </t>
  </si>
  <si>
    <t>Some are all inclusive in one lump sum</t>
  </si>
  <si>
    <t>http://dubai.dubizzle.com/property-for-rent/residential/</t>
  </si>
  <si>
    <t>http://www.khda.gov.ae/En/Home.aspx</t>
  </si>
  <si>
    <t>http://www.carrefouruae.com/default.aspx?langauge=en&amp;country=uae</t>
  </si>
  <si>
    <t>http://www.dewa.gov.ae/default.aspx</t>
  </si>
  <si>
    <t>http://www.du.ae/en/default</t>
  </si>
  <si>
    <t>http://www.etisalat.ae/eportal/en/home/index.html</t>
  </si>
  <si>
    <t>http://www.hertzuae.com/content/default.aspx</t>
  </si>
  <si>
    <t>http://www.emirates.com</t>
  </si>
  <si>
    <t>http://www.osn.com/</t>
  </si>
  <si>
    <t>Some examples - just for cost examples - there are other suppliers available in most cases</t>
  </si>
  <si>
    <t>This is intended to be a "work in progress" and maybe updated from time to time....</t>
  </si>
  <si>
    <t>Latest update - 7 June 2012</t>
  </si>
  <si>
    <t>These are 4 very simple examples - to work it out more areas or prices search British Expat forum or Dubizzle. If in doubt - google it</t>
  </si>
  <si>
    <t>Marhaba prospective UAE expat! Welcome to the "Is It Worth It" spreadsheet</t>
  </si>
  <si>
    <t>As you will have read, the UAE is generally paved with gold, tax free, 100% transparent and will be very simple to set up your new life... (some or all of this is a lie)</t>
  </si>
  <si>
    <t>Yearly Rent (AED)</t>
  </si>
  <si>
    <t>The example scenario used in this sheet as a base example assumes:-</t>
  </si>
  <si>
    <t>Package is 30,000AED basic plus housing up to 140,000AED, 1 flight for family home per year</t>
  </si>
  <si>
    <t>Schooling and pre-school paid for.</t>
  </si>
  <si>
    <t>Is It Worth It - maybe only just - very slim monthly balance....</t>
  </si>
  <si>
    <t>Or balance it in Income and Expenses</t>
  </si>
  <si>
    <t>Couple, stay at home Mum with 1 toddler and 1 school age child.</t>
  </si>
  <si>
    <t>Balance (Inc - Exp) - IS IT WORTH IT?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</si>
</sst>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sz val="48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sz val="4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1" fillId="0" borderId="10" xfId="52" applyFill="1" applyBorder="1" applyAlignment="1" applyProtection="1">
      <alignment/>
      <protection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1" xfId="0" applyFill="1" applyBorder="1" applyAlignment="1">
      <alignment/>
    </xf>
    <xf numFmtId="3" fontId="0" fillId="16" borderId="11" xfId="0" applyNumberForma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0" xfId="0" applyFill="1" applyBorder="1" applyAlignment="1">
      <alignment/>
    </xf>
    <xf numFmtId="3" fontId="0" fillId="16" borderId="0" xfId="0" applyNumberFormat="1" applyFill="1" applyBorder="1" applyAlignment="1">
      <alignment/>
    </xf>
    <xf numFmtId="3" fontId="0" fillId="16" borderId="12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0" xfId="0" applyFill="1" applyBorder="1" applyAlignment="1">
      <alignment/>
    </xf>
    <xf numFmtId="3" fontId="0" fillId="18" borderId="0" xfId="0" applyNumberFormat="1" applyFill="1" applyBorder="1" applyAlignment="1">
      <alignment/>
    </xf>
    <xf numFmtId="3" fontId="0" fillId="18" borderId="12" xfId="0" applyNumberFormat="1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3" fontId="0" fillId="8" borderId="14" xfId="0" applyNumberFormat="1" applyFill="1" applyBorder="1" applyAlignment="1">
      <alignment/>
    </xf>
    <xf numFmtId="3" fontId="0" fillId="8" borderId="15" xfId="0" applyNumberFormat="1" applyFill="1" applyBorder="1" applyAlignment="1">
      <alignment/>
    </xf>
    <xf numFmtId="3" fontId="0" fillId="16" borderId="17" xfId="0" applyNumberFormat="1" applyFill="1" applyBorder="1" applyAlignment="1">
      <alignment/>
    </xf>
    <xf numFmtId="0" fontId="0" fillId="13" borderId="12" xfId="0" applyFill="1" applyBorder="1" applyAlignment="1">
      <alignment/>
    </xf>
    <xf numFmtId="3" fontId="0" fillId="13" borderId="12" xfId="0" applyNumberFormat="1" applyFill="1" applyBorder="1" applyAlignment="1">
      <alignment/>
    </xf>
    <xf numFmtId="3" fontId="0" fillId="13" borderId="0" xfId="0" applyNumberFormat="1" applyFill="1" applyBorder="1" applyAlignment="1">
      <alignment/>
    </xf>
    <xf numFmtId="0" fontId="0" fillId="13" borderId="0" xfId="0" applyFill="1" applyBorder="1" applyAlignment="1">
      <alignment/>
    </xf>
    <xf numFmtId="0" fontId="0" fillId="16" borderId="10" xfId="0" applyFill="1" applyBorder="1" applyAlignment="1">
      <alignment wrapText="1"/>
    </xf>
    <xf numFmtId="0" fontId="0" fillId="16" borderId="0" xfId="0" applyFill="1" applyBorder="1" applyAlignment="1">
      <alignment wrapText="1"/>
    </xf>
    <xf numFmtId="3" fontId="0" fillId="16" borderId="0" xfId="0" applyNumberFormat="1" applyFill="1" applyBorder="1" applyAlignment="1">
      <alignment wrapText="1"/>
    </xf>
    <xf numFmtId="3" fontId="0" fillId="16" borderId="12" xfId="0" applyNumberFormat="1" applyFill="1" applyBorder="1" applyAlignment="1">
      <alignment wrapText="1"/>
    </xf>
    <xf numFmtId="0" fontId="0" fillId="33" borderId="0" xfId="0" applyFill="1" applyAlignment="1">
      <alignment wrapText="1"/>
    </xf>
    <xf numFmtId="3" fontId="0" fillId="16" borderId="10" xfId="0" applyNumberFormat="1" applyFill="1" applyBorder="1" applyAlignment="1">
      <alignment/>
    </xf>
    <xf numFmtId="3" fontId="0" fillId="16" borderId="10" xfId="0" applyNumberFormat="1" applyFill="1" applyBorder="1" applyAlignment="1">
      <alignment wrapText="1"/>
    </xf>
    <xf numFmtId="0" fontId="0" fillId="33" borderId="15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8" borderId="12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3" fontId="0" fillId="8" borderId="10" xfId="0" applyNumberFormat="1" applyFill="1" applyBorder="1" applyAlignment="1">
      <alignment/>
    </xf>
    <xf numFmtId="3" fontId="0" fillId="16" borderId="16" xfId="0" applyNumberFormat="1" applyFill="1" applyBorder="1" applyAlignment="1">
      <alignment/>
    </xf>
    <xf numFmtId="3" fontId="0" fillId="34" borderId="10" xfId="0" applyNumberFormat="1" applyFill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3" fontId="0" fillId="34" borderId="12" xfId="0" applyNumberFormat="1" applyFill="1" applyBorder="1" applyAlignment="1">
      <alignment horizontal="center"/>
    </xf>
    <xf numFmtId="3" fontId="0" fillId="18" borderId="10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31" fillId="33" borderId="10" xfId="52" applyFill="1" applyBorder="1" applyAlignment="1" applyProtection="1">
      <alignment/>
      <protection/>
    </xf>
    <xf numFmtId="0" fontId="31" fillId="33" borderId="10" xfId="52" applyFill="1" applyBorder="1" applyAlignment="1" applyProtection="1">
      <alignment horizontal="left"/>
      <protection/>
    </xf>
    <xf numFmtId="0" fontId="31" fillId="33" borderId="0" xfId="52" applyFill="1" applyBorder="1" applyAlignment="1" applyProtection="1">
      <alignment/>
      <protection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3" fontId="0" fillId="35" borderId="13" xfId="0" applyNumberFormat="1" applyFill="1" applyBorder="1" applyAlignment="1">
      <alignment/>
    </xf>
    <xf numFmtId="3" fontId="0" fillId="35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4" fontId="0" fillId="13" borderId="12" xfId="0" applyNumberForma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14" xfId="0" applyFont="1" applyFill="1" applyBorder="1" applyAlignment="1">
      <alignment/>
    </xf>
    <xf numFmtId="3" fontId="39" fillId="35" borderId="14" xfId="0" applyNumberFormat="1" applyFont="1" applyFill="1" applyBorder="1" applyAlignment="1">
      <alignment/>
    </xf>
    <xf numFmtId="3" fontId="39" fillId="35" borderId="15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3" fontId="39" fillId="35" borderId="10" xfId="0" applyNumberFormat="1" applyFont="1" applyFill="1" applyBorder="1" applyAlignment="1">
      <alignment/>
    </xf>
    <xf numFmtId="3" fontId="39" fillId="35" borderId="12" xfId="0" applyNumberFormat="1" applyFont="1" applyFill="1" applyBorder="1" applyAlignment="1">
      <alignment/>
    </xf>
    <xf numFmtId="3" fontId="39" fillId="33" borderId="13" xfId="0" applyNumberFormat="1" applyFont="1" applyFill="1" applyBorder="1" applyAlignment="1">
      <alignment/>
    </xf>
    <xf numFmtId="3" fontId="39" fillId="33" borderId="14" xfId="0" applyNumberFormat="1" applyFont="1" applyFill="1" applyBorder="1" applyAlignment="1">
      <alignment/>
    </xf>
    <xf numFmtId="3" fontId="39" fillId="33" borderId="15" xfId="0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39" fillId="33" borderId="0" xfId="0" applyFont="1" applyFill="1" applyAlignment="1">
      <alignment wrapText="1"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40" fillId="16" borderId="16" xfId="0" applyFont="1" applyFill="1" applyBorder="1" applyAlignment="1">
      <alignment horizontal="center" vertical="center"/>
    </xf>
    <xf numFmtId="0" fontId="40" fillId="16" borderId="11" xfId="0" applyFont="1" applyFill="1" applyBorder="1" applyAlignment="1">
      <alignment horizontal="center" vertical="center"/>
    </xf>
    <xf numFmtId="0" fontId="40" fillId="16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13" borderId="10" xfId="0" applyFill="1" applyBorder="1" applyAlignment="1">
      <alignment horizontal="left" wrapText="1"/>
    </xf>
    <xf numFmtId="0" fontId="0" fillId="13" borderId="0" xfId="0" applyFill="1" applyBorder="1" applyAlignment="1">
      <alignment horizontal="left" wrapText="1"/>
    </xf>
    <xf numFmtId="0" fontId="0" fillId="13" borderId="12" xfId="0" applyFill="1" applyBorder="1" applyAlignment="1">
      <alignment horizontal="left" wrapText="1"/>
    </xf>
    <xf numFmtId="3" fontId="0" fillId="16" borderId="16" xfId="0" applyNumberFormat="1" applyFill="1" applyBorder="1" applyAlignment="1">
      <alignment horizontal="center" vertical="top" wrapText="1"/>
    </xf>
    <xf numFmtId="3" fontId="0" fillId="16" borderId="11" xfId="0" applyNumberFormat="1" applyFill="1" applyBorder="1" applyAlignment="1">
      <alignment horizontal="center" vertical="top" wrapText="1"/>
    </xf>
    <xf numFmtId="3" fontId="0" fillId="16" borderId="17" xfId="0" applyNumberFormat="1" applyFill="1" applyBorder="1" applyAlignment="1">
      <alignment horizontal="center" vertical="top" wrapText="1"/>
    </xf>
    <xf numFmtId="0" fontId="41" fillId="33" borderId="16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ibd.com/doc/28696595/Cost-of-Living-in-Dubai-and-Abu-Dhabi-201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idubai.com/" TargetMode="External" /><Relationship Id="rId2" Type="http://schemas.openxmlformats.org/officeDocument/2006/relationships/hyperlink" Target="http://dubai.dubizzle.com/property-for-rent/residential/" TargetMode="External" /><Relationship Id="rId3" Type="http://schemas.openxmlformats.org/officeDocument/2006/relationships/hyperlink" Target="http://www.scribd.com/doc/28696595/Cost-of-Living-in-Dubai-and-Abu-Dhabi-2010" TargetMode="External" /><Relationship Id="rId4" Type="http://schemas.openxmlformats.org/officeDocument/2006/relationships/hyperlink" Target="http://www.khda.gov.ae/En/Home.aspx" TargetMode="External" /><Relationship Id="rId5" Type="http://schemas.openxmlformats.org/officeDocument/2006/relationships/hyperlink" Target="http://www.carrefouruae.com/default.aspx?langauge=en&amp;country=uae" TargetMode="External" /><Relationship Id="rId6" Type="http://schemas.openxmlformats.org/officeDocument/2006/relationships/hyperlink" Target="http://www.dewa.gov.ae/default.aspx" TargetMode="External" /><Relationship Id="rId7" Type="http://schemas.openxmlformats.org/officeDocument/2006/relationships/hyperlink" Target="http://www.dewa.gov.ae/default.aspx" TargetMode="External" /><Relationship Id="rId8" Type="http://schemas.openxmlformats.org/officeDocument/2006/relationships/hyperlink" Target="http://www.du.ae/en/default" TargetMode="External" /><Relationship Id="rId9" Type="http://schemas.openxmlformats.org/officeDocument/2006/relationships/hyperlink" Target="http://www.etisalat.ae/eportal/en/home/index.html" TargetMode="External" /><Relationship Id="rId10" Type="http://schemas.openxmlformats.org/officeDocument/2006/relationships/hyperlink" Target="http://www.du.ae/en/default" TargetMode="External" /><Relationship Id="rId11" Type="http://schemas.openxmlformats.org/officeDocument/2006/relationships/hyperlink" Target="http://www.etisalat.ae/eportal/en/home/index.html" TargetMode="External" /><Relationship Id="rId12" Type="http://schemas.openxmlformats.org/officeDocument/2006/relationships/hyperlink" Target="http://www.hertzuae.com/content/default.aspx" TargetMode="External" /><Relationship Id="rId13" Type="http://schemas.openxmlformats.org/officeDocument/2006/relationships/hyperlink" Target="http://www.axa-gulf.com/" TargetMode="External" /><Relationship Id="rId14" Type="http://schemas.openxmlformats.org/officeDocument/2006/relationships/hyperlink" Target="http://www.emirates.com/" TargetMode="External" /><Relationship Id="rId15" Type="http://schemas.openxmlformats.org/officeDocument/2006/relationships/hyperlink" Target="http://www.axa-gulf.com/" TargetMode="External" /><Relationship Id="rId16" Type="http://schemas.openxmlformats.org/officeDocument/2006/relationships/hyperlink" Target="http://www.osn.com/" TargetMode="External" /><Relationship Id="rId17" Type="http://schemas.openxmlformats.org/officeDocument/2006/relationships/hyperlink" Target="http://www.timeoutdubai.com/" TargetMode="External" /><Relationship Id="rId18" Type="http://schemas.openxmlformats.org/officeDocument/2006/relationships/hyperlink" Target="http://www.timeoutdubai.com/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2" customWidth="1"/>
    <col min="2" max="2" width="55.57421875" style="2" customWidth="1"/>
    <col min="3" max="3" width="24.00390625" style="2" customWidth="1"/>
    <col min="4" max="4" width="30.140625" style="2" customWidth="1"/>
    <col min="5" max="5" width="52.57421875" style="2" customWidth="1"/>
    <col min="6" max="16384" width="9.140625" style="2" customWidth="1"/>
  </cols>
  <sheetData>
    <row r="1" spans="2:5" ht="15">
      <c r="B1" s="53"/>
      <c r="C1" s="53"/>
      <c r="D1" s="53"/>
      <c r="E1" s="53"/>
    </row>
    <row r="2" spans="2:5" ht="30" customHeight="1">
      <c r="B2" s="85" t="s">
        <v>139</v>
      </c>
      <c r="C2" s="86"/>
      <c r="D2" s="86"/>
      <c r="E2" s="87"/>
    </row>
    <row r="3" spans="2:5" ht="15" customHeight="1">
      <c r="B3" s="57"/>
      <c r="C3" s="58"/>
      <c r="D3" s="58"/>
      <c r="E3" s="59"/>
    </row>
    <row r="4" spans="2:5" s="39" customFormat="1" ht="15" customHeight="1">
      <c r="B4" s="88" t="s">
        <v>90</v>
      </c>
      <c r="C4" s="89"/>
      <c r="D4" s="89"/>
      <c r="E4" s="60"/>
    </row>
    <row r="5" spans="2:5" s="39" customFormat="1" ht="15" customHeight="1">
      <c r="B5" s="88" t="s">
        <v>140</v>
      </c>
      <c r="C5" s="89"/>
      <c r="D5" s="89"/>
      <c r="E5" s="90"/>
    </row>
    <row r="6" spans="2:5" s="39" customFormat="1" ht="15" customHeight="1">
      <c r="B6" s="61"/>
      <c r="C6" s="62"/>
      <c r="D6" s="62"/>
      <c r="E6" s="60"/>
    </row>
    <row r="7" spans="2:5" s="39" customFormat="1" ht="15" customHeight="1">
      <c r="B7" s="88" t="s">
        <v>91</v>
      </c>
      <c r="C7" s="89"/>
      <c r="D7" s="89"/>
      <c r="E7" s="90"/>
    </row>
    <row r="8" spans="2:5" s="39" customFormat="1" ht="15" customHeight="1">
      <c r="B8" s="61"/>
      <c r="C8" s="62"/>
      <c r="D8" s="62"/>
      <c r="E8" s="60"/>
    </row>
    <row r="9" spans="2:5" s="39" customFormat="1" ht="15" customHeight="1">
      <c r="B9" s="88" t="s">
        <v>92</v>
      </c>
      <c r="C9" s="89"/>
      <c r="D9" s="89"/>
      <c r="E9" s="90"/>
    </row>
    <row r="10" spans="2:5" s="39" customFormat="1" ht="15" customHeight="1">
      <c r="B10" s="88" t="s">
        <v>93</v>
      </c>
      <c r="C10" s="89"/>
      <c r="D10" s="89"/>
      <c r="E10" s="90"/>
    </row>
    <row r="11" spans="2:5" s="39" customFormat="1" ht="15" customHeight="1">
      <c r="B11" s="61"/>
      <c r="C11" s="62"/>
      <c r="D11" s="62"/>
      <c r="E11" s="60"/>
    </row>
    <row r="12" spans="2:5" s="39" customFormat="1" ht="15" customHeight="1">
      <c r="B12" s="88" t="s">
        <v>94</v>
      </c>
      <c r="C12" s="89"/>
      <c r="D12" s="89"/>
      <c r="E12" s="90"/>
    </row>
    <row r="13" spans="2:5" s="39" customFormat="1" ht="15" customHeight="1">
      <c r="B13" s="61"/>
      <c r="C13" s="62"/>
      <c r="D13" s="62"/>
      <c r="E13" s="60"/>
    </row>
    <row r="14" spans="2:5" s="39" customFormat="1" ht="15" customHeight="1">
      <c r="B14" s="91" t="s">
        <v>95</v>
      </c>
      <c r="C14" s="92"/>
      <c r="D14" s="92"/>
      <c r="E14" s="93"/>
    </row>
    <row r="15" spans="2:5" s="39" customFormat="1" ht="15" customHeight="1">
      <c r="B15" s="88" t="s">
        <v>96</v>
      </c>
      <c r="C15" s="89"/>
      <c r="D15" s="89"/>
      <c r="E15" s="90"/>
    </row>
    <row r="16" spans="2:5" s="39" customFormat="1" ht="15" customHeight="1">
      <c r="B16" s="61"/>
      <c r="C16" s="62"/>
      <c r="D16" s="62"/>
      <c r="E16" s="60"/>
    </row>
    <row r="17" spans="2:5" s="39" customFormat="1" ht="15" customHeight="1">
      <c r="B17" s="88" t="s">
        <v>97</v>
      </c>
      <c r="C17" s="89"/>
      <c r="D17" s="89"/>
      <c r="E17" s="90"/>
    </row>
    <row r="18" spans="2:5" s="39" customFormat="1" ht="30" customHeight="1">
      <c r="B18" s="88" t="s">
        <v>117</v>
      </c>
      <c r="C18" s="89"/>
      <c r="D18" s="89"/>
      <c r="E18" s="90"/>
    </row>
    <row r="19" spans="2:5" s="39" customFormat="1" ht="30" customHeight="1">
      <c r="B19" s="88" t="s">
        <v>118</v>
      </c>
      <c r="C19" s="89"/>
      <c r="D19" s="89"/>
      <c r="E19" s="90"/>
    </row>
    <row r="20" spans="2:5" s="39" customFormat="1" ht="15">
      <c r="B20" s="61"/>
      <c r="C20" s="62"/>
      <c r="D20" s="62"/>
      <c r="E20" s="60"/>
    </row>
    <row r="21" spans="2:5" ht="15">
      <c r="B21" s="57" t="s">
        <v>119</v>
      </c>
      <c r="C21" s="58" t="s">
        <v>101</v>
      </c>
      <c r="D21" s="58" t="s">
        <v>102</v>
      </c>
      <c r="E21" s="59" t="s">
        <v>141</v>
      </c>
    </row>
    <row r="22" spans="2:5" ht="15">
      <c r="B22" s="57"/>
      <c r="C22" s="58"/>
      <c r="D22" s="58"/>
      <c r="E22" s="59"/>
    </row>
    <row r="23" spans="2:5" ht="15">
      <c r="B23" s="57" t="s">
        <v>103</v>
      </c>
      <c r="C23" s="58" t="s">
        <v>98</v>
      </c>
      <c r="D23" s="58" t="s">
        <v>99</v>
      </c>
      <c r="E23" s="59" t="s">
        <v>100</v>
      </c>
    </row>
    <row r="24" spans="2:5" ht="15">
      <c r="B24" s="57" t="s">
        <v>104</v>
      </c>
      <c r="C24" s="58" t="s">
        <v>105</v>
      </c>
      <c r="D24" s="58" t="s">
        <v>107</v>
      </c>
      <c r="E24" s="59" t="s">
        <v>106</v>
      </c>
    </row>
    <row r="25" spans="2:5" ht="15">
      <c r="B25" s="57" t="s">
        <v>108</v>
      </c>
      <c r="C25" s="58" t="s">
        <v>109</v>
      </c>
      <c r="D25" s="58" t="s">
        <v>110</v>
      </c>
      <c r="E25" s="59" t="s">
        <v>111</v>
      </c>
    </row>
    <row r="26" spans="2:5" ht="15">
      <c r="B26" s="57" t="s">
        <v>112</v>
      </c>
      <c r="C26" s="58" t="s">
        <v>113</v>
      </c>
      <c r="D26" s="58" t="s">
        <v>114</v>
      </c>
      <c r="E26" s="59" t="s">
        <v>115</v>
      </c>
    </row>
    <row r="27" spans="2:5" ht="15">
      <c r="B27" s="57"/>
      <c r="C27" s="58"/>
      <c r="D27" s="58"/>
      <c r="E27" s="59"/>
    </row>
    <row r="28" spans="2:5" ht="15">
      <c r="B28" s="82" t="s">
        <v>138</v>
      </c>
      <c r="C28" s="83"/>
      <c r="D28" s="83"/>
      <c r="E28" s="84"/>
    </row>
    <row r="29" spans="2:5" ht="15">
      <c r="B29" s="57"/>
      <c r="C29" s="58"/>
      <c r="D29" s="58"/>
      <c r="E29" s="59"/>
    </row>
    <row r="30" spans="2:5" ht="15">
      <c r="B30" s="57" t="s">
        <v>116</v>
      </c>
      <c r="C30" s="58"/>
      <c r="D30" s="58"/>
      <c r="E30" s="59"/>
    </row>
    <row r="31" spans="2:5" ht="15">
      <c r="B31" s="55" t="s">
        <v>4</v>
      </c>
      <c r="C31" s="58"/>
      <c r="D31" s="58"/>
      <c r="E31" s="59"/>
    </row>
    <row r="32" spans="2:5" ht="15">
      <c r="B32" s="5"/>
      <c r="C32" s="6"/>
      <c r="D32" s="6"/>
      <c r="E32" s="8"/>
    </row>
    <row r="33" spans="2:5" ht="15">
      <c r="B33" s="5" t="s">
        <v>136</v>
      </c>
      <c r="C33" s="6"/>
      <c r="D33" s="6"/>
      <c r="E33" s="8"/>
    </row>
    <row r="34" spans="2:5" ht="15">
      <c r="B34" s="5"/>
      <c r="C34" s="6"/>
      <c r="D34" s="6"/>
      <c r="E34" s="8"/>
    </row>
    <row r="35" spans="2:5" ht="15">
      <c r="B35" s="10" t="s">
        <v>137</v>
      </c>
      <c r="C35" s="11"/>
      <c r="D35" s="11"/>
      <c r="E35" s="42"/>
    </row>
  </sheetData>
  <sheetProtection/>
  <mergeCells count="13">
    <mergeCell ref="B28:E28"/>
    <mergeCell ref="B2:E2"/>
    <mergeCell ref="B5:E5"/>
    <mergeCell ref="B7:E7"/>
    <mergeCell ref="B9:E9"/>
    <mergeCell ref="B10:E10"/>
    <mergeCell ref="B12:E12"/>
    <mergeCell ref="B14:E14"/>
    <mergeCell ref="B15:E15"/>
    <mergeCell ref="B17:E17"/>
    <mergeCell ref="B18:E18"/>
    <mergeCell ref="B19:E19"/>
    <mergeCell ref="B4:D4"/>
  </mergeCells>
  <hyperlinks>
    <hyperlink ref="B31" r:id="rId1" display="http://www.scribd.com/doc/28696595/Cost-of-Living-in-Dubai-and-Abu-Dhabi-201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79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00390625" style="2" customWidth="1"/>
    <col min="2" max="2" width="23.140625" style="2" customWidth="1"/>
    <col min="3" max="3" width="33.8515625" style="2" customWidth="1"/>
    <col min="4" max="4" width="12.7109375" style="2" customWidth="1"/>
    <col min="5" max="5" width="13.7109375" style="3" customWidth="1"/>
    <col min="6" max="6" width="16.57421875" style="3" customWidth="1"/>
    <col min="7" max="7" width="15.00390625" style="3" customWidth="1"/>
    <col min="8" max="8" width="3.421875" style="2" customWidth="1"/>
    <col min="9" max="9" width="12.140625" style="3" customWidth="1"/>
    <col min="10" max="10" width="12.7109375" style="3" customWidth="1"/>
    <col min="11" max="11" width="2.8515625" style="2" customWidth="1"/>
    <col min="12" max="14" width="9.140625" style="3" customWidth="1"/>
    <col min="15" max="15" width="4.140625" style="2" customWidth="1"/>
    <col min="16" max="20" width="9.140625" style="2" customWidth="1"/>
    <col min="21" max="21" width="11.00390625" style="2" customWidth="1"/>
    <col min="22" max="16384" width="9.140625" style="2" customWidth="1"/>
  </cols>
  <sheetData>
    <row r="2" spans="2:21" ht="15" customHeight="1">
      <c r="B2" s="97" t="s">
        <v>70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2:21" ht="1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2"/>
    </row>
    <row r="4" spans="2:21" ht="15" customHeight="1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2"/>
    </row>
    <row r="5" spans="2:21" ht="15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5"/>
    </row>
    <row r="7" spans="2:21" ht="15">
      <c r="B7" s="14" t="s">
        <v>68</v>
      </c>
      <c r="C7" s="15"/>
      <c r="D7" s="15"/>
      <c r="E7" s="16"/>
      <c r="F7" s="16"/>
      <c r="G7" s="17" t="s">
        <v>69</v>
      </c>
      <c r="I7" s="48" t="s">
        <v>84</v>
      </c>
      <c r="J7" s="30"/>
      <c r="L7" s="48" t="s">
        <v>142</v>
      </c>
      <c r="M7" s="16"/>
      <c r="N7" s="16"/>
      <c r="O7" s="15"/>
      <c r="P7" s="15"/>
      <c r="Q7" s="15"/>
      <c r="R7" s="15"/>
      <c r="S7" s="15"/>
      <c r="T7" s="15"/>
      <c r="U7" s="17"/>
    </row>
    <row r="8" spans="2:21" ht="15">
      <c r="B8" s="5"/>
      <c r="C8" s="6"/>
      <c r="D8" s="6"/>
      <c r="E8" s="7"/>
      <c r="F8" s="7"/>
      <c r="G8" s="8"/>
      <c r="I8" s="43"/>
      <c r="J8" s="9"/>
      <c r="L8" s="43" t="s">
        <v>147</v>
      </c>
      <c r="M8" s="7"/>
      <c r="N8" s="7"/>
      <c r="O8" s="6"/>
      <c r="P8" s="6"/>
      <c r="Q8" s="6"/>
      <c r="R8" s="6"/>
      <c r="S8" s="6"/>
      <c r="T8" s="6"/>
      <c r="U8" s="8"/>
    </row>
    <row r="9" spans="2:21" ht="15">
      <c r="B9" s="5" t="s">
        <v>65</v>
      </c>
      <c r="C9" s="6"/>
      <c r="D9" s="6"/>
      <c r="E9" s="7"/>
      <c r="F9" s="7"/>
      <c r="G9" s="31">
        <v>2</v>
      </c>
      <c r="I9" s="43" t="s">
        <v>83</v>
      </c>
      <c r="J9" s="9"/>
      <c r="L9" s="43" t="s">
        <v>143</v>
      </c>
      <c r="M9" s="7"/>
      <c r="N9" s="7"/>
      <c r="O9" s="6"/>
      <c r="P9" s="6"/>
      <c r="Q9" s="6"/>
      <c r="R9" s="6"/>
      <c r="S9" s="6"/>
      <c r="T9" s="6"/>
      <c r="U9" s="8"/>
    </row>
    <row r="10" spans="2:21" ht="15">
      <c r="B10" s="5" t="s">
        <v>67</v>
      </c>
      <c r="C10" s="6"/>
      <c r="D10" s="6"/>
      <c r="E10" s="7"/>
      <c r="F10" s="7"/>
      <c r="G10" s="31">
        <v>1</v>
      </c>
      <c r="I10" s="43" t="s">
        <v>81</v>
      </c>
      <c r="J10" s="9"/>
      <c r="L10" s="43" t="s">
        <v>144</v>
      </c>
      <c r="M10" s="7"/>
      <c r="N10" s="7"/>
      <c r="O10" s="6"/>
      <c r="P10" s="6"/>
      <c r="Q10" s="6"/>
      <c r="R10" s="6"/>
      <c r="S10" s="6"/>
      <c r="T10" s="6"/>
      <c r="U10" s="8"/>
    </row>
    <row r="11" spans="2:21" ht="15">
      <c r="B11" s="5" t="s">
        <v>66</v>
      </c>
      <c r="C11" s="6"/>
      <c r="D11" s="6"/>
      <c r="E11" s="7"/>
      <c r="F11" s="7"/>
      <c r="G11" s="31">
        <v>1</v>
      </c>
      <c r="I11" s="43"/>
      <c r="J11" s="9"/>
      <c r="L11" s="43"/>
      <c r="M11" s="7"/>
      <c r="N11" s="7"/>
      <c r="O11" s="6"/>
      <c r="P11" s="6"/>
      <c r="Q11" s="6"/>
      <c r="R11" s="6"/>
      <c r="S11" s="6"/>
      <c r="T11" s="6"/>
      <c r="U11" s="8"/>
    </row>
    <row r="12" spans="2:21" ht="15">
      <c r="B12" s="5"/>
      <c r="C12" s="6"/>
      <c r="D12" s="6"/>
      <c r="E12" s="7"/>
      <c r="F12" s="7"/>
      <c r="G12" s="9"/>
      <c r="I12" s="43" t="s">
        <v>82</v>
      </c>
      <c r="J12" s="67">
        <v>5.8</v>
      </c>
      <c r="L12" s="63" t="s">
        <v>145</v>
      </c>
      <c r="M12" s="64"/>
      <c r="N12" s="64"/>
      <c r="O12" s="65"/>
      <c r="P12" s="65"/>
      <c r="Q12" s="65"/>
      <c r="R12" s="65"/>
      <c r="S12" s="65"/>
      <c r="T12" s="65"/>
      <c r="U12" s="66"/>
    </row>
    <row r="13" spans="2:10" ht="15">
      <c r="B13" s="18" t="s">
        <v>49</v>
      </c>
      <c r="C13" s="19"/>
      <c r="D13" s="19"/>
      <c r="E13" s="20"/>
      <c r="F13" s="20" t="s">
        <v>75</v>
      </c>
      <c r="G13" s="21" t="s">
        <v>76</v>
      </c>
      <c r="I13" s="40" t="s">
        <v>38</v>
      </c>
      <c r="J13" s="21" t="s">
        <v>39</v>
      </c>
    </row>
    <row r="14" spans="2:10" ht="15">
      <c r="B14" s="5"/>
      <c r="C14" s="6"/>
      <c r="D14" s="6"/>
      <c r="E14" s="7"/>
      <c r="F14" s="7"/>
      <c r="G14" s="9"/>
      <c r="I14" s="43"/>
      <c r="J14" s="9"/>
    </row>
    <row r="15" spans="2:21" ht="15">
      <c r="B15" s="5" t="s">
        <v>50</v>
      </c>
      <c r="C15" s="6"/>
      <c r="D15" s="6"/>
      <c r="E15" s="7"/>
      <c r="F15" s="7">
        <f>G15*12</f>
        <v>360000</v>
      </c>
      <c r="G15" s="32">
        <v>30000</v>
      </c>
      <c r="I15" s="43">
        <f>F15/$J$12</f>
        <v>62068.965517241384</v>
      </c>
      <c r="J15" s="9">
        <f>G15/$J$12</f>
        <v>5172.413793103448</v>
      </c>
      <c r="L15" s="48" t="s">
        <v>124</v>
      </c>
      <c r="M15" s="16"/>
      <c r="N15" s="16"/>
      <c r="O15" s="15"/>
      <c r="P15" s="15"/>
      <c r="Q15" s="15"/>
      <c r="R15" s="15"/>
      <c r="S15" s="15"/>
      <c r="T15" s="15"/>
      <c r="U15" s="17"/>
    </row>
    <row r="16" spans="2:21" ht="15">
      <c r="B16" s="5" t="s">
        <v>51</v>
      </c>
      <c r="C16" s="6"/>
      <c r="D16" s="6"/>
      <c r="E16" s="7"/>
      <c r="F16" s="33">
        <v>0</v>
      </c>
      <c r="G16" s="9">
        <f>F16/12</f>
        <v>0</v>
      </c>
      <c r="I16" s="43">
        <f aca="true" t="shared" si="0" ref="I16:I57">F16/$J$12</f>
        <v>0</v>
      </c>
      <c r="J16" s="9">
        <f aca="true" t="shared" si="1" ref="J16:J76">G16/$J$12</f>
        <v>0</v>
      </c>
      <c r="L16" s="43"/>
      <c r="M16" s="7"/>
      <c r="N16" s="7"/>
      <c r="O16" s="6"/>
      <c r="P16" s="6"/>
      <c r="Q16" s="6"/>
      <c r="R16" s="6"/>
      <c r="S16" s="6"/>
      <c r="T16" s="6"/>
      <c r="U16" s="8"/>
    </row>
    <row r="17" spans="2:21" ht="15">
      <c r="B17" s="5" t="s">
        <v>52</v>
      </c>
      <c r="C17" s="6"/>
      <c r="D17" s="6"/>
      <c r="E17" s="7"/>
      <c r="F17" s="33">
        <v>140000</v>
      </c>
      <c r="G17" s="9">
        <f aca="true" t="shared" si="2" ref="G17:G22">F17/12</f>
        <v>11666.666666666666</v>
      </c>
      <c r="I17" s="43">
        <f t="shared" si="0"/>
        <v>24137.93103448276</v>
      </c>
      <c r="J17" s="9">
        <f t="shared" si="1"/>
        <v>2011.4942528735633</v>
      </c>
      <c r="L17" s="43" t="s">
        <v>125</v>
      </c>
      <c r="M17" s="7"/>
      <c r="N17" s="7"/>
      <c r="O17" s="6"/>
      <c r="P17" s="6"/>
      <c r="Q17" s="6"/>
      <c r="R17" s="6"/>
      <c r="S17" s="6"/>
      <c r="T17" s="6"/>
      <c r="U17" s="8"/>
    </row>
    <row r="18" spans="2:21" ht="15">
      <c r="B18" s="5" t="s">
        <v>7</v>
      </c>
      <c r="C18" s="6"/>
      <c r="D18" s="6"/>
      <c r="E18" s="7"/>
      <c r="F18" s="33">
        <v>80000</v>
      </c>
      <c r="G18" s="9">
        <f t="shared" si="2"/>
        <v>6666.666666666667</v>
      </c>
      <c r="I18" s="43">
        <f>F18/$J$12</f>
        <v>13793.103448275862</v>
      </c>
      <c r="J18" s="9">
        <f>G18/$J$12</f>
        <v>1149.4252873563219</v>
      </c>
      <c r="L18" s="43" t="s">
        <v>122</v>
      </c>
      <c r="M18" s="7"/>
      <c r="N18" s="7"/>
      <c r="O18" s="6"/>
      <c r="P18" s="6"/>
      <c r="Q18" s="6"/>
      <c r="R18" s="6"/>
      <c r="S18" s="6"/>
      <c r="T18" s="6"/>
      <c r="U18" s="8"/>
    </row>
    <row r="19" spans="2:21" ht="15">
      <c r="B19" s="5" t="s">
        <v>53</v>
      </c>
      <c r="C19" s="6"/>
      <c r="D19" s="6"/>
      <c r="E19" s="7"/>
      <c r="F19" s="33">
        <v>14000</v>
      </c>
      <c r="G19" s="9">
        <f t="shared" si="2"/>
        <v>1166.6666666666667</v>
      </c>
      <c r="I19" s="43">
        <f t="shared" si="0"/>
        <v>2413.793103448276</v>
      </c>
      <c r="J19" s="9">
        <f t="shared" si="1"/>
        <v>201.14942528735634</v>
      </c>
      <c r="L19" s="43" t="s">
        <v>123</v>
      </c>
      <c r="M19" s="7"/>
      <c r="N19" s="7"/>
      <c r="O19" s="6"/>
      <c r="P19" s="6"/>
      <c r="Q19" s="6"/>
      <c r="R19" s="6"/>
      <c r="S19" s="6"/>
      <c r="T19" s="6"/>
      <c r="U19" s="8"/>
    </row>
    <row r="20" spans="2:21" ht="15">
      <c r="B20" s="5" t="s">
        <v>54</v>
      </c>
      <c r="C20" s="6"/>
      <c r="D20" s="6"/>
      <c r="E20" s="7"/>
      <c r="F20" s="33">
        <v>0</v>
      </c>
      <c r="G20" s="9">
        <f t="shared" si="2"/>
        <v>0</v>
      </c>
      <c r="I20" s="43">
        <f t="shared" si="0"/>
        <v>0</v>
      </c>
      <c r="J20" s="9">
        <f t="shared" si="1"/>
        <v>0</v>
      </c>
      <c r="L20" s="5" t="s">
        <v>146</v>
      </c>
      <c r="M20" s="7"/>
      <c r="N20" s="7"/>
      <c r="O20" s="6"/>
      <c r="P20" s="6"/>
      <c r="Q20" s="6"/>
      <c r="R20" s="6"/>
      <c r="S20" s="6"/>
      <c r="T20" s="6"/>
      <c r="U20" s="8"/>
    </row>
    <row r="21" spans="2:21" ht="15">
      <c r="B21" s="5" t="s">
        <v>61</v>
      </c>
      <c r="C21" s="6"/>
      <c r="D21" s="6"/>
      <c r="E21" s="7"/>
      <c r="F21" s="33">
        <v>0</v>
      </c>
      <c r="G21" s="9">
        <v>0</v>
      </c>
      <c r="I21" s="43">
        <f t="shared" si="0"/>
        <v>0</v>
      </c>
      <c r="J21" s="9">
        <f t="shared" si="1"/>
        <v>0</v>
      </c>
      <c r="L21" s="43"/>
      <c r="M21" s="7"/>
      <c r="N21" s="7"/>
      <c r="O21" s="6"/>
      <c r="P21" s="6"/>
      <c r="Q21" s="6"/>
      <c r="R21" s="6"/>
      <c r="S21" s="6"/>
      <c r="T21" s="6"/>
      <c r="U21" s="8"/>
    </row>
    <row r="22" spans="2:21" ht="15">
      <c r="B22" s="5" t="s">
        <v>55</v>
      </c>
      <c r="C22" s="6"/>
      <c r="D22" s="6"/>
      <c r="E22" s="7"/>
      <c r="F22" s="33">
        <v>0</v>
      </c>
      <c r="G22" s="9">
        <f t="shared" si="2"/>
        <v>0</v>
      </c>
      <c r="I22" s="43">
        <f t="shared" si="0"/>
        <v>0</v>
      </c>
      <c r="J22" s="9">
        <f t="shared" si="1"/>
        <v>0</v>
      </c>
      <c r="L22" s="43"/>
      <c r="M22" s="7"/>
      <c r="N22" s="7"/>
      <c r="O22" s="6"/>
      <c r="P22" s="6"/>
      <c r="Q22" s="6"/>
      <c r="R22" s="6"/>
      <c r="S22" s="6"/>
      <c r="T22" s="6"/>
      <c r="U22" s="8"/>
    </row>
    <row r="23" spans="2:21" ht="15">
      <c r="B23" s="5"/>
      <c r="C23" s="6"/>
      <c r="D23" s="6"/>
      <c r="E23" s="7"/>
      <c r="F23" s="7"/>
      <c r="G23" s="9"/>
      <c r="I23" s="43"/>
      <c r="J23" s="9"/>
      <c r="L23" s="43"/>
      <c r="M23" s="7"/>
      <c r="N23" s="7"/>
      <c r="O23" s="6"/>
      <c r="P23" s="6"/>
      <c r="Q23" s="6"/>
      <c r="R23" s="6"/>
      <c r="S23" s="6"/>
      <c r="T23" s="6"/>
      <c r="U23" s="8"/>
    </row>
    <row r="24" spans="2:21" ht="15">
      <c r="B24" s="22" t="s">
        <v>56</v>
      </c>
      <c r="C24" s="23"/>
      <c r="D24" s="23"/>
      <c r="E24" s="24"/>
      <c r="F24" s="24">
        <f>SUM(F15:F23)</f>
        <v>594000</v>
      </c>
      <c r="G24" s="25">
        <f>SUM(G15:G23)</f>
        <v>49499.99999999999</v>
      </c>
      <c r="I24" s="52">
        <f t="shared" si="0"/>
        <v>102413.79310344828</v>
      </c>
      <c r="J24" s="25">
        <f t="shared" si="1"/>
        <v>8534.482758620688</v>
      </c>
      <c r="L24" s="44"/>
      <c r="M24" s="12"/>
      <c r="N24" s="12"/>
      <c r="O24" s="11"/>
      <c r="P24" s="11"/>
      <c r="Q24" s="11"/>
      <c r="R24" s="11"/>
      <c r="S24" s="11"/>
      <c r="T24" s="11"/>
      <c r="U24" s="42"/>
    </row>
    <row r="25" spans="2:10" ht="15">
      <c r="B25" s="5"/>
      <c r="C25" s="6"/>
      <c r="D25" s="6"/>
      <c r="E25" s="7"/>
      <c r="F25" s="7"/>
      <c r="G25" s="9"/>
      <c r="I25" s="43"/>
      <c r="J25" s="9"/>
    </row>
    <row r="26" spans="2:10" ht="15">
      <c r="B26" s="5"/>
      <c r="C26" s="6"/>
      <c r="D26" s="6"/>
      <c r="E26" s="7"/>
      <c r="F26" s="7"/>
      <c r="G26" s="9"/>
      <c r="I26" s="43"/>
      <c r="J26" s="9"/>
    </row>
    <row r="27" spans="2:22" s="39" customFormat="1" ht="30" customHeight="1">
      <c r="B27" s="35" t="s">
        <v>71</v>
      </c>
      <c r="C27" s="36" t="s">
        <v>85</v>
      </c>
      <c r="D27" s="36" t="s">
        <v>33</v>
      </c>
      <c r="E27" s="37" t="s">
        <v>77</v>
      </c>
      <c r="F27" s="37" t="s">
        <v>78</v>
      </c>
      <c r="G27" s="38" t="s">
        <v>79</v>
      </c>
      <c r="I27" s="41" t="s">
        <v>73</v>
      </c>
      <c r="J27" s="38" t="s">
        <v>72</v>
      </c>
      <c r="L27" s="94" t="s">
        <v>86</v>
      </c>
      <c r="M27" s="95"/>
      <c r="N27" s="96"/>
      <c r="P27" s="94" t="s">
        <v>135</v>
      </c>
      <c r="Q27" s="95"/>
      <c r="R27" s="95"/>
      <c r="S27" s="95"/>
      <c r="T27" s="95"/>
      <c r="U27" s="96"/>
      <c r="V27" s="39" t="s">
        <v>0</v>
      </c>
    </row>
    <row r="28" spans="2:22" ht="15">
      <c r="B28" s="5"/>
      <c r="C28" s="6"/>
      <c r="D28" s="6"/>
      <c r="E28" s="7"/>
      <c r="F28" s="7"/>
      <c r="G28" s="9"/>
      <c r="I28" s="43"/>
      <c r="J28" s="9"/>
      <c r="L28" s="49" t="s">
        <v>87</v>
      </c>
      <c r="M28" s="50" t="s">
        <v>88</v>
      </c>
      <c r="N28" s="51" t="s">
        <v>89</v>
      </c>
      <c r="P28" s="5"/>
      <c r="Q28" s="6"/>
      <c r="R28" s="6"/>
      <c r="S28" s="6"/>
      <c r="T28" s="6"/>
      <c r="U28" s="8"/>
      <c r="V28" s="39" t="s">
        <v>0</v>
      </c>
    </row>
    <row r="29" spans="2:22" ht="15">
      <c r="B29" s="5" t="s">
        <v>5</v>
      </c>
      <c r="C29" s="6" t="s">
        <v>38</v>
      </c>
      <c r="D29" s="34">
        <v>1</v>
      </c>
      <c r="E29" s="33">
        <v>140000</v>
      </c>
      <c r="F29" s="7">
        <f>D29*E29</f>
        <v>140000</v>
      </c>
      <c r="G29" s="9">
        <f>F29/12</f>
        <v>11666.666666666666</v>
      </c>
      <c r="I29" s="43">
        <f t="shared" si="0"/>
        <v>24137.93103448276</v>
      </c>
      <c r="J29" s="9">
        <f t="shared" si="1"/>
        <v>2011.4942528735633</v>
      </c>
      <c r="L29" s="43"/>
      <c r="M29" s="7"/>
      <c r="N29" s="9"/>
      <c r="P29" s="54" t="s">
        <v>126</v>
      </c>
      <c r="Q29" s="6"/>
      <c r="R29" s="6"/>
      <c r="S29" s="6"/>
      <c r="T29" s="6"/>
      <c r="U29" s="8"/>
      <c r="V29" s="39" t="s">
        <v>0</v>
      </c>
    </row>
    <row r="30" spans="2:22" ht="15">
      <c r="B30" s="5" t="s">
        <v>6</v>
      </c>
      <c r="C30" s="6" t="s">
        <v>41</v>
      </c>
      <c r="D30" s="34">
        <f>G9+G10+G11</f>
        <v>4</v>
      </c>
      <c r="E30" s="33">
        <v>600</v>
      </c>
      <c r="F30" s="7">
        <f>G30*12</f>
        <v>28800</v>
      </c>
      <c r="G30" s="9">
        <f>D30*E30</f>
        <v>2400</v>
      </c>
      <c r="I30" s="43">
        <f t="shared" si="0"/>
        <v>4965.517241379311</v>
      </c>
      <c r="J30" s="9">
        <f t="shared" si="1"/>
        <v>413.7931034482759</v>
      </c>
      <c r="L30" s="43">
        <v>400</v>
      </c>
      <c r="M30" s="7">
        <v>600</v>
      </c>
      <c r="N30" s="9">
        <v>900</v>
      </c>
      <c r="P30" s="55" t="s">
        <v>4</v>
      </c>
      <c r="Q30" s="6"/>
      <c r="R30" s="6"/>
      <c r="S30" s="6"/>
      <c r="T30" s="6"/>
      <c r="U30" s="8"/>
      <c r="V30" s="39" t="s">
        <v>0</v>
      </c>
    </row>
    <row r="31" spans="2:22" ht="15">
      <c r="B31" s="5" t="s">
        <v>7</v>
      </c>
      <c r="C31" s="6" t="s">
        <v>38</v>
      </c>
      <c r="D31" s="34">
        <f>G10</f>
        <v>1</v>
      </c>
      <c r="E31" s="33">
        <v>50000</v>
      </c>
      <c r="F31" s="7">
        <f>D31*E31</f>
        <v>50000</v>
      </c>
      <c r="G31" s="9">
        <f>F31/12</f>
        <v>4166.666666666667</v>
      </c>
      <c r="I31" s="43">
        <f t="shared" si="0"/>
        <v>8620.689655172415</v>
      </c>
      <c r="J31" s="9">
        <f t="shared" si="1"/>
        <v>718.3908045977013</v>
      </c>
      <c r="L31" s="43">
        <v>40000</v>
      </c>
      <c r="M31" s="7"/>
      <c r="N31" s="9">
        <v>50000</v>
      </c>
      <c r="P31" s="54" t="s">
        <v>127</v>
      </c>
      <c r="Q31" s="6"/>
      <c r="R31" s="6"/>
      <c r="S31" s="6"/>
      <c r="T31" s="6"/>
      <c r="U31" s="8"/>
      <c r="V31" s="39" t="s">
        <v>0</v>
      </c>
    </row>
    <row r="32" spans="2:22" ht="15">
      <c r="B32" s="5" t="s">
        <v>8</v>
      </c>
      <c r="C32" s="6" t="s">
        <v>38</v>
      </c>
      <c r="D32" s="34">
        <f>G11</f>
        <v>1</v>
      </c>
      <c r="E32" s="33">
        <v>30000</v>
      </c>
      <c r="F32" s="7">
        <f>D32*E32</f>
        <v>30000</v>
      </c>
      <c r="G32" s="9">
        <f>F32/12</f>
        <v>2500</v>
      </c>
      <c r="I32" s="43">
        <f t="shared" si="0"/>
        <v>5172.413793103448</v>
      </c>
      <c r="J32" s="9">
        <f t="shared" si="1"/>
        <v>431.0344827586207</v>
      </c>
      <c r="L32" s="43">
        <v>15000</v>
      </c>
      <c r="M32" s="7"/>
      <c r="N32" s="9">
        <v>35000</v>
      </c>
      <c r="P32" s="5"/>
      <c r="Q32" s="6"/>
      <c r="R32" s="6"/>
      <c r="S32" s="6"/>
      <c r="T32" s="6"/>
      <c r="U32" s="8"/>
      <c r="V32" s="39" t="s">
        <v>0</v>
      </c>
    </row>
    <row r="33" spans="2:22" ht="15">
      <c r="B33" s="5" t="s">
        <v>9</v>
      </c>
      <c r="C33" s="6" t="s">
        <v>40</v>
      </c>
      <c r="D33" s="34">
        <v>2</v>
      </c>
      <c r="E33" s="33">
        <v>500</v>
      </c>
      <c r="F33" s="7">
        <f>G33*12</f>
        <v>12000</v>
      </c>
      <c r="G33" s="9">
        <f>D33*E33</f>
        <v>1000</v>
      </c>
      <c r="I33" s="43">
        <f t="shared" si="0"/>
        <v>2068.9655172413795</v>
      </c>
      <c r="J33" s="9">
        <f t="shared" si="1"/>
        <v>172.41379310344828</v>
      </c>
      <c r="L33" s="43">
        <v>300</v>
      </c>
      <c r="M33" s="7">
        <v>500</v>
      </c>
      <c r="N33" s="9">
        <v>1000</v>
      </c>
      <c r="P33" s="5"/>
      <c r="Q33" s="6"/>
      <c r="R33" s="6"/>
      <c r="S33" s="6"/>
      <c r="T33" s="6"/>
      <c r="U33" s="8"/>
      <c r="V33" s="39" t="s">
        <v>0</v>
      </c>
    </row>
    <row r="34" spans="2:22" ht="15">
      <c r="B34" s="5" t="s">
        <v>10</v>
      </c>
      <c r="C34" s="6" t="s">
        <v>39</v>
      </c>
      <c r="D34" s="34">
        <v>1</v>
      </c>
      <c r="E34" s="33">
        <v>1000</v>
      </c>
      <c r="F34" s="7">
        <f>G34*12</f>
        <v>12000</v>
      </c>
      <c r="G34" s="9">
        <f>D34*E34</f>
        <v>1000</v>
      </c>
      <c r="I34" s="43">
        <f t="shared" si="0"/>
        <v>2068.9655172413795</v>
      </c>
      <c r="J34" s="9">
        <f t="shared" si="1"/>
        <v>172.41379310344828</v>
      </c>
      <c r="L34" s="43">
        <v>500</v>
      </c>
      <c r="M34" s="7">
        <v>1000</v>
      </c>
      <c r="N34" s="9">
        <v>1500</v>
      </c>
      <c r="P34" s="54" t="s">
        <v>128</v>
      </c>
      <c r="Q34" s="6"/>
      <c r="R34" s="6"/>
      <c r="S34" s="6"/>
      <c r="T34" s="6"/>
      <c r="U34" s="8"/>
      <c r="V34" s="39" t="s">
        <v>0</v>
      </c>
    </row>
    <row r="35" spans="2:22" ht="15">
      <c r="B35" s="5" t="s">
        <v>11</v>
      </c>
      <c r="C35" s="6" t="s">
        <v>39</v>
      </c>
      <c r="D35" s="34">
        <v>1</v>
      </c>
      <c r="E35" s="33">
        <v>2000</v>
      </c>
      <c r="F35" s="7">
        <f>G35*12</f>
        <v>24000</v>
      </c>
      <c r="G35" s="9">
        <f>D35*E35</f>
        <v>2000</v>
      </c>
      <c r="I35" s="43">
        <f t="shared" si="0"/>
        <v>4137.931034482759</v>
      </c>
      <c r="J35" s="9">
        <f t="shared" si="1"/>
        <v>344.82758620689657</v>
      </c>
      <c r="L35" s="43">
        <v>500</v>
      </c>
      <c r="M35" s="7">
        <v>1000</v>
      </c>
      <c r="N35" s="9">
        <v>3000</v>
      </c>
      <c r="P35" s="54" t="s">
        <v>129</v>
      </c>
      <c r="Q35" s="6"/>
      <c r="R35" s="6"/>
      <c r="S35" s="6"/>
      <c r="T35" s="6"/>
      <c r="U35" s="8"/>
      <c r="V35" s="39" t="s">
        <v>0</v>
      </c>
    </row>
    <row r="36" spans="2:22" ht="15">
      <c r="B36" s="5" t="s">
        <v>12</v>
      </c>
      <c r="C36" s="6" t="s">
        <v>42</v>
      </c>
      <c r="D36" s="34">
        <v>1</v>
      </c>
      <c r="E36" s="7">
        <f>E29*0.05</f>
        <v>7000</v>
      </c>
      <c r="F36" s="7">
        <f>D36*E36</f>
        <v>7000</v>
      </c>
      <c r="G36" s="9">
        <f>F36/12</f>
        <v>583.3333333333334</v>
      </c>
      <c r="I36" s="43">
        <f t="shared" si="0"/>
        <v>1206.896551724138</v>
      </c>
      <c r="J36" s="9">
        <f t="shared" si="1"/>
        <v>100.57471264367817</v>
      </c>
      <c r="L36" s="43"/>
      <c r="M36" s="7"/>
      <c r="N36" s="9"/>
      <c r="P36" s="54" t="s">
        <v>129</v>
      </c>
      <c r="Q36" s="6"/>
      <c r="R36" s="6"/>
      <c r="S36" s="6"/>
      <c r="T36" s="6"/>
      <c r="U36" s="8"/>
      <c r="V36" s="39" t="s">
        <v>0</v>
      </c>
    </row>
    <row r="37" spans="2:22" ht="15">
      <c r="B37" s="5" t="s">
        <v>13</v>
      </c>
      <c r="C37" s="6" t="s">
        <v>74</v>
      </c>
      <c r="D37" s="34">
        <v>1</v>
      </c>
      <c r="E37" s="33">
        <v>400</v>
      </c>
      <c r="F37" s="7">
        <f>G37*12</f>
        <v>4800</v>
      </c>
      <c r="G37" s="9">
        <f>D37*E37</f>
        <v>400</v>
      </c>
      <c r="I37" s="43">
        <f t="shared" si="0"/>
        <v>827.5862068965517</v>
      </c>
      <c r="J37" s="9">
        <f t="shared" si="1"/>
        <v>68.96551724137932</v>
      </c>
      <c r="L37" s="43">
        <v>100</v>
      </c>
      <c r="M37" s="7">
        <v>200</v>
      </c>
      <c r="N37" s="9">
        <v>300</v>
      </c>
      <c r="P37" s="54" t="s">
        <v>130</v>
      </c>
      <c r="Q37" s="6"/>
      <c r="R37" s="6"/>
      <c r="S37" s="56" t="s">
        <v>131</v>
      </c>
      <c r="T37" s="6"/>
      <c r="U37" s="8"/>
      <c r="V37" s="39" t="s">
        <v>0</v>
      </c>
    </row>
    <row r="38" spans="2:22" ht="15">
      <c r="B38" s="5" t="s">
        <v>14</v>
      </c>
      <c r="C38" s="6" t="s">
        <v>44</v>
      </c>
      <c r="D38" s="34">
        <v>2</v>
      </c>
      <c r="E38" s="33">
        <v>200</v>
      </c>
      <c r="F38" s="7">
        <f>G38*12</f>
        <v>4800</v>
      </c>
      <c r="G38" s="9">
        <f>D38*E38</f>
        <v>400</v>
      </c>
      <c r="I38" s="43">
        <f t="shared" si="0"/>
        <v>827.5862068965517</v>
      </c>
      <c r="J38" s="9">
        <f t="shared" si="1"/>
        <v>68.96551724137932</v>
      </c>
      <c r="L38" s="43"/>
      <c r="M38" s="7">
        <v>200</v>
      </c>
      <c r="N38" s="9"/>
      <c r="P38" s="54" t="s">
        <v>130</v>
      </c>
      <c r="Q38" s="6"/>
      <c r="R38" s="6"/>
      <c r="S38" s="56" t="s">
        <v>131</v>
      </c>
      <c r="T38" s="6"/>
      <c r="U38" s="8"/>
      <c r="V38" s="39" t="s">
        <v>0</v>
      </c>
    </row>
    <row r="39" spans="2:22" ht="15">
      <c r="B39" s="5" t="s">
        <v>15</v>
      </c>
      <c r="C39" s="6" t="s">
        <v>39</v>
      </c>
      <c r="D39" s="34">
        <v>1</v>
      </c>
      <c r="E39" s="33">
        <v>1500</v>
      </c>
      <c r="F39" s="7">
        <f>G39*12</f>
        <v>18000</v>
      </c>
      <c r="G39" s="9">
        <f>D39*E39</f>
        <v>1500</v>
      </c>
      <c r="I39" s="43">
        <f t="shared" si="0"/>
        <v>3103.448275862069</v>
      </c>
      <c r="J39" s="9">
        <f t="shared" si="1"/>
        <v>258.62068965517244</v>
      </c>
      <c r="L39" s="43">
        <v>1500</v>
      </c>
      <c r="M39" s="7">
        <v>2000</v>
      </c>
      <c r="N39" s="9">
        <v>2500</v>
      </c>
      <c r="P39" s="54" t="s">
        <v>132</v>
      </c>
      <c r="Q39" s="6"/>
      <c r="R39" s="6"/>
      <c r="S39" s="6"/>
      <c r="T39" s="6"/>
      <c r="U39" s="8"/>
      <c r="V39" s="39" t="s">
        <v>0</v>
      </c>
    </row>
    <row r="40" spans="2:22" ht="15">
      <c r="B40" s="5" t="s">
        <v>16</v>
      </c>
      <c r="C40" s="6" t="s">
        <v>39</v>
      </c>
      <c r="D40" s="34">
        <v>0</v>
      </c>
      <c r="E40" s="33">
        <v>2000</v>
      </c>
      <c r="F40" s="7">
        <f>G40*12</f>
        <v>0</v>
      </c>
      <c r="G40" s="9">
        <f>D40*E40</f>
        <v>0</v>
      </c>
      <c r="I40" s="43">
        <f t="shared" si="0"/>
        <v>0</v>
      </c>
      <c r="J40" s="9">
        <f t="shared" si="1"/>
        <v>0</v>
      </c>
      <c r="L40" s="43">
        <v>1500</v>
      </c>
      <c r="M40" s="7">
        <v>2000</v>
      </c>
      <c r="N40" s="9">
        <v>3000</v>
      </c>
      <c r="P40" s="5"/>
      <c r="Q40" s="6"/>
      <c r="R40" s="6"/>
      <c r="S40" s="6"/>
      <c r="T40" s="6"/>
      <c r="U40" s="8"/>
      <c r="V40" s="39" t="s">
        <v>0</v>
      </c>
    </row>
    <row r="41" spans="2:22" ht="15">
      <c r="B41" s="5" t="s">
        <v>17</v>
      </c>
      <c r="C41" s="6" t="s">
        <v>45</v>
      </c>
      <c r="D41" s="34">
        <v>2</v>
      </c>
      <c r="E41" s="33">
        <v>3600</v>
      </c>
      <c r="F41" s="7">
        <f>D41*E41</f>
        <v>7200</v>
      </c>
      <c r="G41" s="9">
        <f>F41/12</f>
        <v>600</v>
      </c>
      <c r="I41" s="43">
        <f t="shared" si="0"/>
        <v>1241.3793103448277</v>
      </c>
      <c r="J41" s="9">
        <f t="shared" si="1"/>
        <v>103.44827586206897</v>
      </c>
      <c r="L41" s="43"/>
      <c r="M41" s="7"/>
      <c r="N41" s="9"/>
      <c r="P41" s="54" t="s">
        <v>3</v>
      </c>
      <c r="Q41" s="6"/>
      <c r="R41" s="6"/>
      <c r="S41" s="6"/>
      <c r="T41" s="6"/>
      <c r="U41" s="8"/>
      <c r="V41" s="39" t="s">
        <v>0</v>
      </c>
    </row>
    <row r="42" spans="2:22" ht="15">
      <c r="B42" s="5" t="s">
        <v>57</v>
      </c>
      <c r="C42" s="6" t="s">
        <v>58</v>
      </c>
      <c r="D42" s="34">
        <f>G9+G10+G11</f>
        <v>4</v>
      </c>
      <c r="E42" s="33">
        <v>3500</v>
      </c>
      <c r="F42" s="7">
        <f>D42*E42</f>
        <v>14000</v>
      </c>
      <c r="G42" s="9">
        <f>F42/12</f>
        <v>1166.6666666666667</v>
      </c>
      <c r="I42" s="43">
        <f t="shared" si="0"/>
        <v>2413.793103448276</v>
      </c>
      <c r="J42" s="9">
        <f t="shared" si="1"/>
        <v>201.14942528735634</v>
      </c>
      <c r="L42" s="43">
        <v>2000</v>
      </c>
      <c r="M42" s="7">
        <v>3500</v>
      </c>
      <c r="N42" s="9">
        <v>5000</v>
      </c>
      <c r="P42" s="54" t="s">
        <v>133</v>
      </c>
      <c r="Q42" s="6"/>
      <c r="R42" s="6"/>
      <c r="S42" s="6"/>
      <c r="T42" s="6"/>
      <c r="U42" s="8"/>
      <c r="V42" s="39" t="s">
        <v>0</v>
      </c>
    </row>
    <row r="43" spans="2:22" ht="15">
      <c r="B43" s="5" t="s">
        <v>59</v>
      </c>
      <c r="C43" s="6" t="s">
        <v>60</v>
      </c>
      <c r="D43" s="34">
        <v>1</v>
      </c>
      <c r="E43" s="33">
        <v>25000</v>
      </c>
      <c r="F43" s="7">
        <f>D43*E43</f>
        <v>25000</v>
      </c>
      <c r="G43" s="9">
        <f>F43/12</f>
        <v>2083.3333333333335</v>
      </c>
      <c r="I43" s="43">
        <f t="shared" si="0"/>
        <v>4310.344827586207</v>
      </c>
      <c r="J43" s="9">
        <f t="shared" si="1"/>
        <v>359.19540229885064</v>
      </c>
      <c r="L43" s="43"/>
      <c r="M43" s="7"/>
      <c r="N43" s="9"/>
      <c r="P43" s="5"/>
      <c r="Q43" s="6"/>
      <c r="R43" s="6"/>
      <c r="S43" s="6"/>
      <c r="T43" s="6"/>
      <c r="U43" s="8"/>
      <c r="V43" s="39" t="s">
        <v>0</v>
      </c>
    </row>
    <row r="44" spans="2:22" ht="15">
      <c r="B44" s="5" t="s">
        <v>18</v>
      </c>
      <c r="C44" s="6" t="s">
        <v>38</v>
      </c>
      <c r="D44" s="34">
        <v>1</v>
      </c>
      <c r="E44" s="33">
        <v>1000</v>
      </c>
      <c r="F44" s="7">
        <f>D44*E44</f>
        <v>1000</v>
      </c>
      <c r="G44" s="9">
        <f>F44/12</f>
        <v>83.33333333333333</v>
      </c>
      <c r="I44" s="43">
        <f t="shared" si="0"/>
        <v>172.41379310344828</v>
      </c>
      <c r="J44" s="9">
        <f t="shared" si="1"/>
        <v>14.367816091954023</v>
      </c>
      <c r="L44" s="43"/>
      <c r="M44" s="7"/>
      <c r="N44" s="9"/>
      <c r="P44" s="54" t="s">
        <v>3</v>
      </c>
      <c r="Q44" s="6"/>
      <c r="R44" s="6"/>
      <c r="S44" s="6"/>
      <c r="T44" s="6"/>
      <c r="U44" s="8"/>
      <c r="V44" s="39" t="s">
        <v>0</v>
      </c>
    </row>
    <row r="45" spans="2:22" ht="15">
      <c r="B45" s="5" t="s">
        <v>34</v>
      </c>
      <c r="C45" s="6" t="s">
        <v>41</v>
      </c>
      <c r="D45" s="34">
        <f>G9</f>
        <v>2</v>
      </c>
      <c r="E45" s="33">
        <v>500</v>
      </c>
      <c r="F45" s="7">
        <f>G45*12</f>
        <v>12000</v>
      </c>
      <c r="G45" s="9">
        <f>D45*E45</f>
        <v>1000</v>
      </c>
      <c r="I45" s="43">
        <f t="shared" si="0"/>
        <v>2068.9655172413795</v>
      </c>
      <c r="J45" s="9">
        <f t="shared" si="1"/>
        <v>172.41379310344828</v>
      </c>
      <c r="L45" s="43">
        <v>300</v>
      </c>
      <c r="M45" s="7">
        <v>500</v>
      </c>
      <c r="N45" s="9">
        <v>1000</v>
      </c>
      <c r="P45" s="5"/>
      <c r="Q45" s="6"/>
      <c r="R45" s="6"/>
      <c r="S45" s="6"/>
      <c r="T45" s="6"/>
      <c r="U45" s="8"/>
      <c r="V45" s="39" t="s">
        <v>0</v>
      </c>
    </row>
    <row r="46" spans="2:22" ht="15">
      <c r="B46" s="5" t="s">
        <v>35</v>
      </c>
      <c r="C46" s="6" t="s">
        <v>41</v>
      </c>
      <c r="D46" s="34">
        <f>G10+G11</f>
        <v>2</v>
      </c>
      <c r="E46" s="33">
        <v>300</v>
      </c>
      <c r="F46" s="7">
        <f aca="true" t="shared" si="3" ref="F46:F53">G46*12</f>
        <v>7200</v>
      </c>
      <c r="G46" s="9">
        <f aca="true" t="shared" si="4" ref="G46:G53">D46*E46</f>
        <v>600</v>
      </c>
      <c r="I46" s="43">
        <f t="shared" si="0"/>
        <v>1241.3793103448277</v>
      </c>
      <c r="J46" s="9">
        <f t="shared" si="1"/>
        <v>103.44827586206897</v>
      </c>
      <c r="L46" s="43">
        <v>200</v>
      </c>
      <c r="M46" s="7">
        <v>300</v>
      </c>
      <c r="N46" s="9">
        <v>800</v>
      </c>
      <c r="P46" s="5"/>
      <c r="Q46" s="6"/>
      <c r="R46" s="6"/>
      <c r="S46" s="6"/>
      <c r="T46" s="6"/>
      <c r="U46" s="8"/>
      <c r="V46" s="39" t="s">
        <v>0</v>
      </c>
    </row>
    <row r="47" spans="2:22" ht="15">
      <c r="B47" s="5" t="s">
        <v>37</v>
      </c>
      <c r="C47" s="6" t="s">
        <v>39</v>
      </c>
      <c r="D47" s="34">
        <v>1</v>
      </c>
      <c r="E47" s="33">
        <v>0</v>
      </c>
      <c r="F47" s="7">
        <f t="shared" si="3"/>
        <v>0</v>
      </c>
      <c r="G47" s="9">
        <f t="shared" si="4"/>
        <v>0</v>
      </c>
      <c r="I47" s="43">
        <f t="shared" si="0"/>
        <v>0</v>
      </c>
      <c r="J47" s="9">
        <f t="shared" si="1"/>
        <v>0</v>
      </c>
      <c r="L47" s="43"/>
      <c r="M47" s="7"/>
      <c r="N47" s="9"/>
      <c r="P47" s="5"/>
      <c r="Q47" s="6"/>
      <c r="R47" s="6"/>
      <c r="S47" s="6"/>
      <c r="T47" s="6"/>
      <c r="U47" s="8"/>
      <c r="V47" s="39" t="s">
        <v>0</v>
      </c>
    </row>
    <row r="48" spans="2:22" ht="15">
      <c r="B48" s="5" t="s">
        <v>36</v>
      </c>
      <c r="C48" s="6" t="s">
        <v>39</v>
      </c>
      <c r="D48" s="34">
        <v>1</v>
      </c>
      <c r="E48" s="33">
        <v>5000</v>
      </c>
      <c r="F48" s="7">
        <f t="shared" si="3"/>
        <v>60000</v>
      </c>
      <c r="G48" s="9">
        <f t="shared" si="4"/>
        <v>5000</v>
      </c>
      <c r="I48" s="43">
        <f t="shared" si="0"/>
        <v>10344.827586206897</v>
      </c>
      <c r="J48" s="9">
        <f t="shared" si="1"/>
        <v>862.0689655172414</v>
      </c>
      <c r="L48" s="43"/>
      <c r="M48" s="7"/>
      <c r="N48" s="9"/>
      <c r="P48" s="5"/>
      <c r="Q48" s="6"/>
      <c r="R48" s="6"/>
      <c r="S48" s="6"/>
      <c r="T48" s="6"/>
      <c r="U48" s="8"/>
      <c r="V48" s="39" t="s">
        <v>0</v>
      </c>
    </row>
    <row r="49" spans="2:22" ht="15">
      <c r="B49" s="5" t="s">
        <v>46</v>
      </c>
      <c r="C49" s="6" t="s">
        <v>39</v>
      </c>
      <c r="D49" s="34">
        <v>1</v>
      </c>
      <c r="E49" s="33">
        <v>300</v>
      </c>
      <c r="F49" s="7">
        <f t="shared" si="3"/>
        <v>3600</v>
      </c>
      <c r="G49" s="9">
        <f t="shared" si="4"/>
        <v>300</v>
      </c>
      <c r="I49" s="43">
        <f t="shared" si="0"/>
        <v>620.6896551724138</v>
      </c>
      <c r="J49" s="9">
        <f t="shared" si="1"/>
        <v>51.724137931034484</v>
      </c>
      <c r="L49" s="43">
        <v>200</v>
      </c>
      <c r="M49" s="7">
        <v>300</v>
      </c>
      <c r="N49" s="9">
        <v>400</v>
      </c>
      <c r="P49" s="54" t="s">
        <v>134</v>
      </c>
      <c r="Q49" s="6"/>
      <c r="R49" s="6"/>
      <c r="S49" s="6"/>
      <c r="T49" s="6"/>
      <c r="U49" s="8"/>
      <c r="V49" s="39" t="s">
        <v>0</v>
      </c>
    </row>
    <row r="50" spans="2:22" ht="15">
      <c r="B50" s="5" t="s">
        <v>20</v>
      </c>
      <c r="C50" s="6" t="s">
        <v>47</v>
      </c>
      <c r="D50" s="34">
        <v>8</v>
      </c>
      <c r="E50" s="33">
        <v>200</v>
      </c>
      <c r="F50" s="7">
        <f t="shared" si="3"/>
        <v>19200</v>
      </c>
      <c r="G50" s="9">
        <f t="shared" si="4"/>
        <v>1600</v>
      </c>
      <c r="I50" s="43">
        <f t="shared" si="0"/>
        <v>3310.344827586207</v>
      </c>
      <c r="J50" s="9">
        <f t="shared" si="1"/>
        <v>275.86206896551727</v>
      </c>
      <c r="L50" s="43">
        <v>100</v>
      </c>
      <c r="M50" s="7">
        <v>200</v>
      </c>
      <c r="N50" s="9">
        <v>400</v>
      </c>
      <c r="P50" s="54" t="s">
        <v>1</v>
      </c>
      <c r="Q50" s="6"/>
      <c r="R50" s="6"/>
      <c r="S50" s="6"/>
      <c r="T50" s="6"/>
      <c r="U50" s="8"/>
      <c r="V50" s="39" t="s">
        <v>0</v>
      </c>
    </row>
    <row r="51" spans="2:22" ht="15">
      <c r="B51" s="5" t="s">
        <v>21</v>
      </c>
      <c r="C51" s="6" t="s">
        <v>43</v>
      </c>
      <c r="D51" s="34">
        <v>1</v>
      </c>
      <c r="E51" s="33">
        <v>600</v>
      </c>
      <c r="F51" s="7">
        <f t="shared" si="3"/>
        <v>7200</v>
      </c>
      <c r="G51" s="9">
        <f t="shared" si="4"/>
        <v>600</v>
      </c>
      <c r="I51" s="43">
        <f t="shared" si="0"/>
        <v>1241.3793103448277</v>
      </c>
      <c r="J51" s="9">
        <f t="shared" si="1"/>
        <v>103.44827586206897</v>
      </c>
      <c r="L51" s="43">
        <v>400</v>
      </c>
      <c r="M51" s="7">
        <v>600</v>
      </c>
      <c r="N51" s="9">
        <v>1200</v>
      </c>
      <c r="P51" s="1" t="s">
        <v>2</v>
      </c>
      <c r="Q51" s="6"/>
      <c r="R51" s="6"/>
      <c r="S51" s="6"/>
      <c r="T51" s="6"/>
      <c r="U51" s="8"/>
      <c r="V51" s="39" t="s">
        <v>0</v>
      </c>
    </row>
    <row r="52" spans="2:22" ht="15">
      <c r="B52" s="5" t="s">
        <v>22</v>
      </c>
      <c r="C52" s="6" t="s">
        <v>47</v>
      </c>
      <c r="D52" s="34">
        <v>8</v>
      </c>
      <c r="E52" s="33">
        <v>400</v>
      </c>
      <c r="F52" s="7">
        <f t="shared" si="3"/>
        <v>38400</v>
      </c>
      <c r="G52" s="9">
        <f t="shared" si="4"/>
        <v>3200</v>
      </c>
      <c r="I52" s="43">
        <f t="shared" si="0"/>
        <v>6620.689655172414</v>
      </c>
      <c r="J52" s="9">
        <f t="shared" si="1"/>
        <v>551.7241379310345</v>
      </c>
      <c r="L52" s="43">
        <v>200</v>
      </c>
      <c r="M52" s="7">
        <v>400</v>
      </c>
      <c r="N52" s="9">
        <v>700</v>
      </c>
      <c r="P52" s="54" t="s">
        <v>1</v>
      </c>
      <c r="Q52" s="6"/>
      <c r="R52" s="6"/>
      <c r="S52" s="6"/>
      <c r="T52" s="6"/>
      <c r="U52" s="8"/>
      <c r="V52" s="39" t="s">
        <v>0</v>
      </c>
    </row>
    <row r="53" spans="2:22" ht="15">
      <c r="B53" s="5" t="s">
        <v>23</v>
      </c>
      <c r="C53" s="6" t="s">
        <v>39</v>
      </c>
      <c r="D53" s="34">
        <v>1</v>
      </c>
      <c r="E53" s="33">
        <v>2000</v>
      </c>
      <c r="F53" s="7">
        <f t="shared" si="3"/>
        <v>24000</v>
      </c>
      <c r="G53" s="9">
        <f t="shared" si="4"/>
        <v>2000</v>
      </c>
      <c r="I53" s="43">
        <f t="shared" si="0"/>
        <v>4137.931034482759</v>
      </c>
      <c r="J53" s="9">
        <f t="shared" si="1"/>
        <v>344.82758620689657</v>
      </c>
      <c r="L53" s="43"/>
      <c r="M53" s="7"/>
      <c r="N53" s="9"/>
      <c r="P53" s="5"/>
      <c r="Q53" s="6"/>
      <c r="R53" s="6"/>
      <c r="S53" s="6"/>
      <c r="T53" s="6"/>
      <c r="U53" s="8"/>
      <c r="V53" s="39" t="s">
        <v>0</v>
      </c>
    </row>
    <row r="54" spans="2:22" ht="15">
      <c r="B54" s="5"/>
      <c r="C54" s="6"/>
      <c r="D54" s="6"/>
      <c r="E54" s="7"/>
      <c r="F54" s="7"/>
      <c r="G54" s="9"/>
      <c r="I54" s="43"/>
      <c r="J54" s="9"/>
      <c r="L54" s="43"/>
      <c r="M54" s="7"/>
      <c r="N54" s="9"/>
      <c r="P54" s="5"/>
      <c r="Q54" s="6"/>
      <c r="R54" s="6"/>
      <c r="S54" s="6"/>
      <c r="T54" s="6"/>
      <c r="U54" s="8"/>
      <c r="V54" s="39" t="s">
        <v>0</v>
      </c>
    </row>
    <row r="55" spans="2:22" ht="15">
      <c r="B55" s="22" t="s">
        <v>48</v>
      </c>
      <c r="C55" s="23"/>
      <c r="D55" s="23"/>
      <c r="E55" s="24"/>
      <c r="F55" s="24">
        <f>SUM(F29:F54)</f>
        <v>550200</v>
      </c>
      <c r="G55" s="25">
        <f>SUM(G29:G54)</f>
        <v>45850</v>
      </c>
      <c r="I55" s="47">
        <f t="shared" si="0"/>
        <v>94862.06896551725</v>
      </c>
      <c r="J55" s="45">
        <f t="shared" si="1"/>
        <v>7905.172413793103</v>
      </c>
      <c r="L55" s="43"/>
      <c r="M55" s="7"/>
      <c r="N55" s="9"/>
      <c r="P55" s="5"/>
      <c r="Q55" s="6"/>
      <c r="R55" s="6"/>
      <c r="S55" s="6"/>
      <c r="T55" s="6"/>
      <c r="U55" s="8"/>
      <c r="V55" s="39" t="s">
        <v>0</v>
      </c>
    </row>
    <row r="56" spans="2:22" ht="15">
      <c r="B56" s="5"/>
      <c r="C56" s="6"/>
      <c r="D56" s="6"/>
      <c r="E56" s="7"/>
      <c r="F56" s="7"/>
      <c r="G56" s="9"/>
      <c r="I56" s="43"/>
      <c r="J56" s="9"/>
      <c r="L56" s="43"/>
      <c r="M56" s="7"/>
      <c r="N56" s="9"/>
      <c r="P56" s="5"/>
      <c r="Q56" s="6"/>
      <c r="R56" s="6"/>
      <c r="S56" s="6"/>
      <c r="T56" s="6"/>
      <c r="U56" s="8"/>
      <c r="V56" s="39" t="s">
        <v>0</v>
      </c>
    </row>
    <row r="57" spans="2:22" s="72" customFormat="1" ht="26.25">
      <c r="B57" s="68" t="s">
        <v>148</v>
      </c>
      <c r="C57" s="69"/>
      <c r="D57" s="69"/>
      <c r="E57" s="70"/>
      <c r="F57" s="70">
        <f>F24-F55</f>
        <v>43800</v>
      </c>
      <c r="G57" s="71">
        <f>G24-G55</f>
        <v>3649.9999999999927</v>
      </c>
      <c r="I57" s="73">
        <f t="shared" si="0"/>
        <v>7551.724137931034</v>
      </c>
      <c r="J57" s="74">
        <f t="shared" si="1"/>
        <v>629.310344827585</v>
      </c>
      <c r="L57" s="75"/>
      <c r="M57" s="76"/>
      <c r="N57" s="77"/>
      <c r="P57" s="78"/>
      <c r="Q57" s="79"/>
      <c r="R57" s="79"/>
      <c r="S57" s="79"/>
      <c r="T57" s="79"/>
      <c r="U57" s="80"/>
      <c r="V57" s="81" t="s">
        <v>0</v>
      </c>
    </row>
    <row r="58" spans="9:22" ht="15">
      <c r="I58" s="4"/>
      <c r="J58" s="4"/>
      <c r="V58" s="39" t="s">
        <v>0</v>
      </c>
    </row>
    <row r="59" spans="9:22" ht="15">
      <c r="I59" s="12"/>
      <c r="J59" s="12"/>
      <c r="V59" s="39" t="s">
        <v>0</v>
      </c>
    </row>
    <row r="60" spans="2:14" ht="15" customHeight="1">
      <c r="B60" s="14" t="s">
        <v>24</v>
      </c>
      <c r="C60" s="15"/>
      <c r="D60" s="15"/>
      <c r="E60" s="15"/>
      <c r="F60" s="16"/>
      <c r="G60" s="30" t="s">
        <v>80</v>
      </c>
      <c r="H60" s="3"/>
      <c r="I60" s="14" t="s">
        <v>24</v>
      </c>
      <c r="J60" s="21"/>
      <c r="L60" s="94" t="s">
        <v>86</v>
      </c>
      <c r="M60" s="95"/>
      <c r="N60" s="96"/>
    </row>
    <row r="61" spans="2:14" ht="15">
      <c r="B61" s="5"/>
      <c r="C61" s="6"/>
      <c r="D61" s="6"/>
      <c r="E61" s="6"/>
      <c r="F61" s="7"/>
      <c r="G61" s="9"/>
      <c r="H61" s="3"/>
      <c r="I61" s="43"/>
      <c r="J61" s="9"/>
      <c r="L61" s="49" t="s">
        <v>87</v>
      </c>
      <c r="M61" s="50" t="s">
        <v>88</v>
      </c>
      <c r="N61" s="51" t="s">
        <v>89</v>
      </c>
    </row>
    <row r="62" spans="2:14" ht="15">
      <c r="B62" s="5" t="s">
        <v>32</v>
      </c>
      <c r="C62" s="6"/>
      <c r="D62" s="6"/>
      <c r="E62" s="6"/>
      <c r="F62" s="7"/>
      <c r="G62" s="32">
        <v>10000</v>
      </c>
      <c r="H62" s="3"/>
      <c r="I62" s="43"/>
      <c r="J62" s="9">
        <f t="shared" si="1"/>
        <v>1724.1379310344828</v>
      </c>
      <c r="L62" s="43"/>
      <c r="M62" s="7"/>
      <c r="N62" s="9"/>
    </row>
    <row r="63" spans="2:14" ht="15">
      <c r="B63" s="5" t="s">
        <v>62</v>
      </c>
      <c r="C63" s="6"/>
      <c r="D63" s="6"/>
      <c r="E63" s="6"/>
      <c r="F63" s="7"/>
      <c r="G63" s="32">
        <v>3000</v>
      </c>
      <c r="H63" s="3"/>
      <c r="I63" s="43"/>
      <c r="J63" s="9">
        <f t="shared" si="1"/>
        <v>517.2413793103449</v>
      </c>
      <c r="L63" s="43"/>
      <c r="M63" s="7"/>
      <c r="N63" s="9"/>
    </row>
    <row r="64" spans="2:14" ht="15">
      <c r="B64" s="5" t="s">
        <v>120</v>
      </c>
      <c r="C64" s="6"/>
      <c r="D64" s="6"/>
      <c r="E64" s="6"/>
      <c r="F64" s="7"/>
      <c r="G64" s="9">
        <f>E29*0.05</f>
        <v>7000</v>
      </c>
      <c r="H64" s="3"/>
      <c r="I64" s="43"/>
      <c r="J64" s="9">
        <f t="shared" si="1"/>
        <v>1206.896551724138</v>
      </c>
      <c r="L64" s="43"/>
      <c r="M64" s="7"/>
      <c r="N64" s="9"/>
    </row>
    <row r="65" spans="2:14" ht="15">
      <c r="B65" s="5" t="s">
        <v>121</v>
      </c>
      <c r="C65" s="6"/>
      <c r="D65" s="6"/>
      <c r="E65" s="6"/>
      <c r="F65" s="7"/>
      <c r="G65" s="9">
        <f>E29*0.05</f>
        <v>7000</v>
      </c>
      <c r="H65" s="3"/>
      <c r="I65" s="43"/>
      <c r="J65" s="9">
        <f t="shared" si="1"/>
        <v>1206.896551724138</v>
      </c>
      <c r="L65" s="43"/>
      <c r="M65" s="7"/>
      <c r="N65" s="9"/>
    </row>
    <row r="66" spans="2:14" ht="15">
      <c r="B66" s="5" t="s">
        <v>25</v>
      </c>
      <c r="C66" s="6"/>
      <c r="D66" s="6"/>
      <c r="E66" s="6"/>
      <c r="F66" s="7"/>
      <c r="G66" s="32">
        <v>2000</v>
      </c>
      <c r="H66" s="3"/>
      <c r="I66" s="43"/>
      <c r="J66" s="9">
        <f t="shared" si="1"/>
        <v>344.82758620689657</v>
      </c>
      <c r="L66" s="43"/>
      <c r="M66" s="7"/>
      <c r="N66" s="9"/>
    </row>
    <row r="67" spans="2:14" ht="15">
      <c r="B67" s="5" t="s">
        <v>26</v>
      </c>
      <c r="C67" s="6"/>
      <c r="D67" s="6"/>
      <c r="E67" s="6"/>
      <c r="F67" s="7"/>
      <c r="G67" s="32">
        <v>2000</v>
      </c>
      <c r="H67" s="3"/>
      <c r="I67" s="43"/>
      <c r="J67" s="9">
        <f t="shared" si="1"/>
        <v>344.82758620689657</v>
      </c>
      <c r="L67" s="43"/>
      <c r="M67" s="7"/>
      <c r="N67" s="9"/>
    </row>
    <row r="68" spans="2:14" ht="15">
      <c r="B68" s="5" t="s">
        <v>27</v>
      </c>
      <c r="C68" s="6"/>
      <c r="D68" s="6"/>
      <c r="E68" s="6"/>
      <c r="F68" s="7"/>
      <c r="G68" s="32">
        <v>50000</v>
      </c>
      <c r="H68" s="3"/>
      <c r="I68" s="43"/>
      <c r="J68" s="9">
        <f t="shared" si="1"/>
        <v>8620.689655172415</v>
      </c>
      <c r="L68" s="43">
        <v>30000</v>
      </c>
      <c r="M68" s="7">
        <v>80000</v>
      </c>
      <c r="N68" s="9">
        <v>180000</v>
      </c>
    </row>
    <row r="69" spans="2:14" ht="15">
      <c r="B69" s="5" t="s">
        <v>28</v>
      </c>
      <c r="C69" s="6"/>
      <c r="D69" s="6"/>
      <c r="E69" s="6"/>
      <c r="F69" s="7"/>
      <c r="G69" s="32">
        <v>4000</v>
      </c>
      <c r="H69" s="3"/>
      <c r="I69" s="43"/>
      <c r="J69" s="9">
        <f t="shared" si="1"/>
        <v>689.6551724137931</v>
      </c>
      <c r="L69" s="43">
        <v>2000</v>
      </c>
      <c r="M69" s="7">
        <v>4000</v>
      </c>
      <c r="N69" s="9">
        <v>8000</v>
      </c>
    </row>
    <row r="70" spans="2:14" ht="15">
      <c r="B70" s="5" t="s">
        <v>29</v>
      </c>
      <c r="C70" s="6"/>
      <c r="D70" s="6"/>
      <c r="E70" s="6"/>
      <c r="F70" s="7"/>
      <c r="G70" s="32">
        <v>3000</v>
      </c>
      <c r="H70" s="3"/>
      <c r="I70" s="43"/>
      <c r="J70" s="9">
        <f t="shared" si="1"/>
        <v>517.2413793103449</v>
      </c>
      <c r="L70" s="43">
        <v>1500</v>
      </c>
      <c r="M70" s="7">
        <v>3000</v>
      </c>
      <c r="N70" s="9">
        <v>5000</v>
      </c>
    </row>
    <row r="71" spans="2:14" ht="15">
      <c r="B71" s="5" t="s">
        <v>19</v>
      </c>
      <c r="C71" s="6"/>
      <c r="D71" s="6"/>
      <c r="E71" s="6"/>
      <c r="F71" s="7"/>
      <c r="G71" s="32">
        <v>6000</v>
      </c>
      <c r="H71" s="3"/>
      <c r="I71" s="43"/>
      <c r="J71" s="9">
        <f t="shared" si="1"/>
        <v>1034.4827586206898</v>
      </c>
      <c r="L71" s="43">
        <v>2500</v>
      </c>
      <c r="M71" s="7">
        <v>5000</v>
      </c>
      <c r="N71" s="9">
        <v>8000</v>
      </c>
    </row>
    <row r="72" spans="2:14" ht="15">
      <c r="B72" s="5" t="s">
        <v>63</v>
      </c>
      <c r="C72" s="6"/>
      <c r="D72" s="6"/>
      <c r="E72" s="6"/>
      <c r="F72" s="7"/>
      <c r="G72" s="32">
        <v>6000</v>
      </c>
      <c r="H72" s="3"/>
      <c r="I72" s="43"/>
      <c r="J72" s="9">
        <f t="shared" si="1"/>
        <v>1034.4827586206898</v>
      </c>
      <c r="L72" s="43">
        <v>3000</v>
      </c>
      <c r="M72" s="7">
        <v>6000</v>
      </c>
      <c r="N72" s="9">
        <v>10000</v>
      </c>
    </row>
    <row r="73" spans="2:14" ht="15">
      <c r="B73" s="5" t="s">
        <v>30</v>
      </c>
      <c r="C73" s="6"/>
      <c r="D73" s="6"/>
      <c r="E73" s="6"/>
      <c r="F73" s="7"/>
      <c r="G73" s="32">
        <v>4000</v>
      </c>
      <c r="H73" s="3"/>
      <c r="I73" s="43"/>
      <c r="J73" s="9">
        <f t="shared" si="1"/>
        <v>689.6551724137931</v>
      </c>
      <c r="L73" s="43">
        <v>1500</v>
      </c>
      <c r="M73" s="7">
        <v>3000</v>
      </c>
      <c r="N73" s="9">
        <v>6000</v>
      </c>
    </row>
    <row r="74" spans="2:14" ht="15">
      <c r="B74" s="5" t="s">
        <v>31</v>
      </c>
      <c r="C74" s="6"/>
      <c r="D74" s="6"/>
      <c r="E74" s="6"/>
      <c r="F74" s="7"/>
      <c r="G74" s="32">
        <v>10000</v>
      </c>
      <c r="H74" s="3"/>
      <c r="I74" s="43"/>
      <c r="J74" s="9">
        <f t="shared" si="1"/>
        <v>1724.1379310344828</v>
      </c>
      <c r="L74" s="43"/>
      <c r="M74" s="7"/>
      <c r="N74" s="9"/>
    </row>
    <row r="75" spans="2:14" ht="15">
      <c r="B75" s="5"/>
      <c r="C75" s="6"/>
      <c r="D75" s="6"/>
      <c r="E75" s="6"/>
      <c r="F75" s="7"/>
      <c r="G75" s="9"/>
      <c r="H75" s="3"/>
      <c r="I75" s="43"/>
      <c r="J75" s="9"/>
      <c r="L75" s="43"/>
      <c r="M75" s="7"/>
      <c r="N75" s="9"/>
    </row>
    <row r="76" spans="2:14" ht="15">
      <c r="B76" s="26" t="s">
        <v>64</v>
      </c>
      <c r="C76" s="27"/>
      <c r="D76" s="27"/>
      <c r="E76" s="27"/>
      <c r="F76" s="28"/>
      <c r="G76" s="29">
        <f>SUM(G62:G75)</f>
        <v>114000</v>
      </c>
      <c r="H76" s="3"/>
      <c r="I76" s="46"/>
      <c r="J76" s="29">
        <f t="shared" si="1"/>
        <v>19655.172413793105</v>
      </c>
      <c r="L76" s="44"/>
      <c r="M76" s="12"/>
      <c r="N76" s="13"/>
    </row>
    <row r="77" spans="5:8" ht="15">
      <c r="E77" s="2"/>
      <c r="H77" s="3"/>
    </row>
    <row r="78" spans="5:8" ht="15">
      <c r="E78" s="2"/>
      <c r="H78" s="3"/>
    </row>
    <row r="79" spans="5:8" ht="15">
      <c r="E79" s="2"/>
      <c r="H79" s="3"/>
    </row>
  </sheetData>
  <sheetProtection/>
  <mergeCells count="4">
    <mergeCell ref="L27:N27"/>
    <mergeCell ref="L60:N60"/>
    <mergeCell ref="P27:U27"/>
    <mergeCell ref="B2:U5"/>
  </mergeCells>
  <hyperlinks>
    <hyperlink ref="P51" r:id="rId1" display="www.mmidubai.com"/>
    <hyperlink ref="P29" r:id="rId2" display="http://dubai.dubizzle.com/property-for-rent/residential/"/>
    <hyperlink ref="P30" r:id="rId3" display="http://www.scribd.com/doc/28696595/Cost-of-Living-in-Dubai-and-Abu-Dhabi-2010"/>
    <hyperlink ref="P31" r:id="rId4" display="http://www.khda.gov.ae/En/Home.aspx"/>
    <hyperlink ref="P34" r:id="rId5" display="http://www.carrefouruae.com/default.aspx?langauge=en&amp;country=uae"/>
    <hyperlink ref="P35" r:id="rId6" display="http://www.dewa.gov.ae/default.aspx"/>
    <hyperlink ref="P36" r:id="rId7" display="http://www.dewa.gov.ae/default.aspx"/>
    <hyperlink ref="P37" r:id="rId8" display="http://www.du.ae/en/default"/>
    <hyperlink ref="S37" r:id="rId9" display="http://www.etisalat.ae/eportal/en/home/index.html"/>
    <hyperlink ref="P38" r:id="rId10" display="http://www.du.ae/en/default"/>
    <hyperlink ref="S38" r:id="rId11" display="http://www.etisalat.ae/eportal/en/home/index.html"/>
    <hyperlink ref="P39" r:id="rId12" display="http://www.hertzuae.com/content/default.aspx"/>
    <hyperlink ref="P41" r:id="rId13" display="http://www.axa-gulf.com/"/>
    <hyperlink ref="P42" r:id="rId14" display="http://www.emirates.com"/>
    <hyperlink ref="P44" r:id="rId15" display="http://www.axa-gulf.com/"/>
    <hyperlink ref="P49" r:id="rId16" display="http://www.osn.com/"/>
    <hyperlink ref="P50" r:id="rId17" display="http://www.timeoutdubai.com"/>
    <hyperlink ref="P52" r:id="rId18" display="http://www.timeoutdubai.com"/>
  </hyperlinks>
  <printOptions/>
  <pageMargins left="0.7" right="0.7" top="0.75" bottom="0.75" header="0.3" footer="0.3"/>
  <pageSetup horizontalDpi="600" verticalDpi="600" orientation="portrait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Grant</cp:lastModifiedBy>
  <dcterms:created xsi:type="dcterms:W3CDTF">2012-05-09T14:44:56Z</dcterms:created>
  <dcterms:modified xsi:type="dcterms:W3CDTF">2012-06-07T10:31:15Z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