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34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<sst xmlns="http://schemas.openxmlformats.org/spreadsheetml/2006/main" count="85" uniqueCount="85">
  <si>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Criptic Clue</t>
  </si>
  <si>
    <t>Answer</t>
  </si>
  <si>
    <t>Point</t>
  </si>
  <si>
    <t>Nun Toboggan -</t>
  </si>
  <si>
    <t>Sister Sledge</t>
  </si>
  <si>
    <t>Get paste from tube –</t>
  </si>
  <si>
    <t>Elizabeth, Victoria, Mary –</t>
  </si>
  <si>
    <t>B.A, B.Sc, B.Eng –</t>
  </si>
  <si>
    <t>Stop Jock &amp; Stop Jock</t>
  </si>
  <si>
    <t>Dickie, Grucho, Harpo, Zeppo –</t>
  </si>
  <si>
    <t>Babies on the slab –</t>
  </si>
  <si>
    <t>Desert waterhole –</t>
  </si>
  <si>
    <t>East end revolutionary –</t>
  </si>
  <si>
    <t>Treacherous vicar –</t>
  </si>
  <si>
    <t>Aircraft data recording unit –</t>
  </si>
  <si>
    <t>Insanity –</t>
  </si>
  <si>
    <t>Blokes grafting -</t>
  </si>
  <si>
    <t>Young men selling mice -</t>
  </si>
  <si>
    <t>Pale serpent -</t>
  </si>
  <si>
    <t>Both of you –</t>
  </si>
  <si>
    <t>Merlin –</t>
  </si>
  <si>
    <t>I’m fanatical towards the girl –</t>
  </si>
  <si>
    <t>Disturbed vision –</t>
  </si>
  <si>
    <t>Prosperous city vermin –</t>
  </si>
  <si>
    <t>Plasters -</t>
  </si>
  <si>
    <t>Desperate trouble -</t>
  </si>
  <si>
    <t>Rub out Midge –</t>
  </si>
  <si>
    <t>Preserve reflect on famous river –</t>
  </si>
  <si>
    <t>Gender arms –</t>
  </si>
  <si>
    <t>Silhouettes –</t>
  </si>
  <si>
    <t>Hamlet – a female relative</t>
  </si>
  <si>
    <t>Greenhouse plants –</t>
  </si>
  <si>
    <t>Next command –</t>
  </si>
  <si>
    <t>Years quarters –</t>
  </si>
  <si>
    <t>Corridor containing horse fodder –</t>
  </si>
  <si>
    <t>South American Indian instamatic –</t>
  </si>
  <si>
    <t>Picture house tune –</t>
  </si>
  <si>
    <t>Dark Sunday –</t>
  </si>
  <si>
    <t>Distribute equally –</t>
  </si>
  <si>
    <t>Ham or beef sandwiches –</t>
  </si>
  <si>
    <t>A friendly prickly bush –</t>
  </si>
  <si>
    <t>Very warm galaxy –</t>
  </si>
  <si>
    <t>Bird of prey with colic –</t>
  </si>
  <si>
    <t>Hard of hearing wildcat –</t>
  </si>
  <si>
    <t>Germany with coronary regulators –</t>
  </si>
  <si>
    <t>Raincoat bought near Blackpool –</t>
  </si>
  <si>
    <t>Dorothy’s dog –</t>
  </si>
  <si>
    <t>Unemployment card –</t>
  </si>
  <si>
    <t>Several raincoats found in cemetery –</t>
  </si>
  <si>
    <t>Throttlers –</t>
  </si>
  <si>
    <t>Clergyman in long dress –</t>
  </si>
  <si>
    <t>Gorgeous but not northern –</t>
  </si>
  <si>
    <t>Revolvers and flowers –</t>
  </si>
  <si>
    <t>Spinning rocks –</t>
  </si>
  <si>
    <t>First man and insects</t>
  </si>
  <si>
    <t>Thunderbolt helps grass grow –</t>
  </si>
  <si>
    <t>In Wonderland – Just like that –</t>
  </si>
  <si>
    <t>Refinement association –</t>
  </si>
  <si>
    <t>Lumbar puncture –</t>
  </si>
  <si>
    <t>Upset over phobias –</t>
  </si>
  <si>
    <t>Queen of the slimming world –</t>
  </si>
  <si>
    <t>Manweb bulb band –</t>
  </si>
  <si>
    <t>William’s vacation –</t>
  </si>
  <si>
    <t>Ol’ blue eyes off to make a movie –</t>
  </si>
  <si>
    <t>Fun park, magnetic effect –</t>
  </si>
  <si>
    <t>Aviation strikers –</t>
  </si>
  <si>
    <t>Uncomplicated primary colour –</t>
  </si>
  <si>
    <t>The cost of watching a comet –</t>
  </si>
  <si>
    <t>Oxygen cylinder –</t>
  </si>
  <si>
    <t>Man Friday’s partner in flames –</t>
  </si>
  <si>
    <t>Genuflect for a gem –</t>
  </si>
  <si>
    <t>Big Apple movement –</t>
  </si>
  <si>
    <t>Dances in Jerry built prison –</t>
  </si>
  <si>
    <t>Fashionable assembly –</t>
  </si>
  <si>
    <t>Wild urban evangelists –</t>
  </si>
  <si>
    <t>Parents –</t>
  </si>
  <si>
    <t>Moist, soaked, saturated –</t>
  </si>
  <si>
    <t>Not what they seem –</t>
  </si>
  <si>
    <t>Sent for porridge –</t>
  </si>
  <si>
    <t>Dickie at the precipice –</t>
  </si>
  <si>
    <t>Depressed Evertonians –</t>
  </si>
  <si>
    <t>Keep the horses in footwear –</t>
  </si>
  <si>
    <t>Spanish heavyweight in WC –</t>
  </si>
  <si>
    <t>Orleans Maid swaps her protective shield –</t>
  </si>
  <si>
    <t>Total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</si>
</sst>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D88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2" width="39.421875" style="0" bestFit="1" customWidth="1"/>
    <col min="3" max="3" width="29.00390625" style="0" bestFit="1" customWidth="1"/>
    <col min="4" max="4" width="9.140625" style="7" customWidth="1"/>
  </cols>
  <sheetData>
    <row r="1" ht="12.75"/>
    <row r="2" ht="12.75"/>
    <row r="3" ht="12.75"/>
    <row r="4" ht="12.75"/>
    <row r="5" ht="12.75"/>
    <row r="6" spans="2:4" ht="12.75">
      <c r="B6" s="2" t="s">
        <v>0</v>
      </c>
      <c r="C6" s="2" t="s">
        <v>1</v>
      </c>
      <c r="D6" s="3" t="s">
        <v>2</v>
      </c>
    </row>
    <row r="7" spans="1:4" ht="15.75">
      <c r="A7" s="4">
        <v>1</v>
      </c>
      <c r="B7" s="5" t="s">
        <v>3</v>
      </c>
      <c r="C7" s="6" t="s">
        <v>4</v>
      </c>
      <c r="D7" s="7">
        <f>IF($C7="Sister Sledge",1,0)</f>
        <v>1</v>
      </c>
    </row>
    <row r="8" spans="1:4" ht="15.75">
      <c r="A8" s="4">
        <v>2</v>
      </c>
      <c r="B8" s="5" t="s">
        <v>5</v>
      </c>
      <c r="C8" s="8"/>
      <c r="D8" s="7">
        <f>IF($C8="Squeeze",1,0)</f>
        <v>0</v>
      </c>
    </row>
    <row r="9" spans="1:4" ht="15.75">
      <c r="A9" s="4">
        <v>3</v>
      </c>
      <c r="B9" s="5" t="s">
        <v>6</v>
      </c>
      <c r="C9" s="8"/>
      <c r="D9" s="7">
        <f>IF($C9="Queen",1,0)</f>
        <v>0</v>
      </c>
    </row>
    <row r="10" spans="1:4" ht="15.75">
      <c r="A10" s="4">
        <v>4</v>
      </c>
      <c r="B10" s="5" t="s">
        <v>7</v>
      </c>
      <c r="C10" s="8"/>
      <c r="D10" s="7">
        <f>IF($C10="3 Degrees",1,0)</f>
        <v>0</v>
      </c>
    </row>
    <row r="11" spans="1:4" ht="15.75">
      <c r="A11" s="4">
        <v>5</v>
      </c>
      <c r="B11" s="5" t="s">
        <v>8</v>
      </c>
      <c r="C11" s="8"/>
      <c r="D11" s="7">
        <f>IF($C11="Womack and Womack",1,0)</f>
        <v>0</v>
      </c>
    </row>
    <row r="12" spans="1:4" ht="15.75">
      <c r="A12" s="4">
        <v>6</v>
      </c>
      <c r="B12" s="5" t="s">
        <v>9</v>
      </c>
      <c r="C12" s="8"/>
      <c r="D12" s="7">
        <f>IF($C12="Richard Marx",1,0)</f>
        <v>0</v>
      </c>
    </row>
    <row r="13" spans="1:4" ht="15.75">
      <c r="A13" s="4">
        <v>7</v>
      </c>
      <c r="B13" s="5" t="s">
        <v>10</v>
      </c>
      <c r="C13" s="8"/>
      <c r="D13" s="7">
        <f>IF($C13="New Kids On The Block",1,0)</f>
        <v>0</v>
      </c>
    </row>
    <row r="14" spans="1:4" ht="15.75">
      <c r="A14" s="4">
        <v>8</v>
      </c>
      <c r="B14" s="5" t="s">
        <v>11</v>
      </c>
      <c r="C14" s="8"/>
      <c r="D14" s="7">
        <f>IF($C14="Oasis",1,0)</f>
        <v>0</v>
      </c>
    </row>
    <row r="15" spans="1:4" ht="15.75">
      <c r="A15" s="4">
        <v>9</v>
      </c>
      <c r="B15" s="5" t="s">
        <v>12</v>
      </c>
      <c r="C15" s="8"/>
      <c r="D15" s="7">
        <f>IF($C15="Steve Harley &amp; Cockney Rebel",1,0)</f>
        <v>0</v>
      </c>
    </row>
    <row r="16" spans="1:4" ht="15.75">
      <c r="A16" s="4">
        <v>10</v>
      </c>
      <c r="B16" s="5" t="s">
        <v>13</v>
      </c>
      <c r="C16" s="8"/>
      <c r="D16" s="7">
        <f>IF($C16="Judas Priest",1,0)</f>
        <v>0</v>
      </c>
    </row>
    <row r="17" spans="1:4" ht="15.75">
      <c r="A17" s="4">
        <v>11</v>
      </c>
      <c r="B17" s="5" t="s">
        <v>14</v>
      </c>
      <c r="C17" s="8"/>
      <c r="D17" s="7">
        <f>IF($C17="Black Box",1,0)</f>
        <v>0</v>
      </c>
    </row>
    <row r="18" spans="1:4" ht="15.75">
      <c r="A18" s="4">
        <v>12</v>
      </c>
      <c r="B18" s="5" t="s">
        <v>15</v>
      </c>
      <c r="C18" s="8"/>
      <c r="D18" s="7">
        <f>IF($C18="Madness",1,0)</f>
        <v>0</v>
      </c>
    </row>
    <row r="19" spans="1:4" ht="15.75">
      <c r="A19" s="4">
        <v>13</v>
      </c>
      <c r="B19" s="5" t="s">
        <v>16</v>
      </c>
      <c r="C19" s="8"/>
      <c r="D19" s="7">
        <f>IF($C19="Men at Work",1,0)</f>
        <v>0</v>
      </c>
    </row>
    <row r="20" spans="1:4" ht="15.75">
      <c r="A20" s="4">
        <v>14</v>
      </c>
      <c r="B20" s="5" t="s">
        <v>17</v>
      </c>
      <c r="C20" s="8"/>
      <c r="D20" s="7">
        <f>IF($C20="Pet Shop Boys",1,0)</f>
        <v>0</v>
      </c>
    </row>
    <row r="21" spans="1:4" ht="15.75">
      <c r="A21" s="4">
        <v>15</v>
      </c>
      <c r="B21" s="5" t="s">
        <v>18</v>
      </c>
      <c r="C21" s="8"/>
      <c r="D21" s="7">
        <f>IF($C21="White Snake",1,0)</f>
        <v>0</v>
      </c>
    </row>
    <row r="22" spans="1:4" ht="15.75">
      <c r="A22" s="4">
        <v>16</v>
      </c>
      <c r="B22" s="5" t="s">
        <v>19</v>
      </c>
      <c r="C22" s="8"/>
      <c r="D22" s="7">
        <f>IF($C22="U2",1,0)</f>
        <v>0</v>
      </c>
    </row>
    <row r="23" spans="1:4" ht="15.75">
      <c r="A23" s="4">
        <v>17</v>
      </c>
      <c r="B23" s="5" t="s">
        <v>20</v>
      </c>
      <c r="C23" s="8"/>
      <c r="D23" s="7">
        <f>IF($C23="Wizard",1,0)</f>
        <v>0</v>
      </c>
    </row>
    <row r="24" spans="1:4" ht="15.75">
      <c r="A24" s="4">
        <v>18</v>
      </c>
      <c r="B24" s="5" t="s">
        <v>21</v>
      </c>
      <c r="C24" s="8"/>
      <c r="D24" s="7">
        <f>IF($C24="Madonna",1,0)</f>
        <v>0</v>
      </c>
    </row>
    <row r="25" spans="1:4" ht="15.75">
      <c r="A25" s="4">
        <v>19</v>
      </c>
      <c r="B25" s="5" t="s">
        <v>22</v>
      </c>
      <c r="C25" s="8"/>
      <c r="D25" s="7">
        <f>IF($C25="Blur",1,0)</f>
        <v>0</v>
      </c>
    </row>
    <row r="26" spans="1:4" ht="15.75">
      <c r="A26" s="4">
        <v>20</v>
      </c>
      <c r="B26" s="5" t="s">
        <v>23</v>
      </c>
      <c r="C26" s="8"/>
      <c r="D26" s="7">
        <f>IF($C26="Boom Town Rats",1,0)</f>
        <v>0</v>
      </c>
    </row>
    <row r="27" spans="1:4" ht="15.75">
      <c r="A27" s="4">
        <v>21</v>
      </c>
      <c r="B27" s="5" t="s">
        <v>24</v>
      </c>
      <c r="C27" s="8"/>
      <c r="D27" s="7">
        <f>IF($C27="Band Aid",1,0)</f>
        <v>0</v>
      </c>
    </row>
    <row r="28" spans="1:4" ht="15.75">
      <c r="A28" s="4">
        <v>22</v>
      </c>
      <c r="B28" s="5" t="s">
        <v>25</v>
      </c>
      <c r="C28" s="8"/>
      <c r="D28" s="7">
        <f>IF($C28="Dire Straits",1,0)</f>
        <v>0</v>
      </c>
    </row>
    <row r="29" spans="1:4" ht="15.75">
      <c r="A29" s="4">
        <v>23</v>
      </c>
      <c r="B29" s="5" t="s">
        <v>26</v>
      </c>
      <c r="C29" s="8"/>
      <c r="D29" s="7">
        <f>IF($C29="Erasure",1,0)</f>
        <v>0</v>
      </c>
    </row>
    <row r="30" spans="1:4" ht="15.75">
      <c r="A30" s="4">
        <v>24</v>
      </c>
      <c r="B30" s="5" t="s">
        <v>27</v>
      </c>
      <c r="C30" s="8"/>
      <c r="D30" s="7">
        <f>IF($C30="Jammiroqui",1,0)</f>
        <v>0</v>
      </c>
    </row>
    <row r="31" spans="1:4" ht="15.75">
      <c r="A31" s="4">
        <v>25</v>
      </c>
      <c r="B31" s="5" t="s">
        <v>28</v>
      </c>
      <c r="C31" s="8"/>
      <c r="D31" s="7">
        <f>IF($C31="Sex Pistols",1,0)</f>
        <v>0</v>
      </c>
    </row>
    <row r="32" spans="1:4" ht="15.75">
      <c r="A32" s="4">
        <v>26</v>
      </c>
      <c r="B32" s="5" t="s">
        <v>29</v>
      </c>
      <c r="C32" s="8"/>
      <c r="D32" s="7">
        <f>IF($C32="The Shadows",1,0)</f>
        <v>0</v>
      </c>
    </row>
    <row r="33" spans="1:4" ht="15.75">
      <c r="A33" s="4">
        <v>27</v>
      </c>
      <c r="B33" s="5" t="s">
        <v>30</v>
      </c>
      <c r="C33" s="8"/>
      <c r="D33" s="7">
        <f>IF($C33="Shakespeares Sister",1,0)</f>
        <v>0</v>
      </c>
    </row>
    <row r="34" spans="1:4" ht="15.75">
      <c r="A34" s="4">
        <v>28</v>
      </c>
      <c r="B34" s="5" t="s">
        <v>31</v>
      </c>
      <c r="C34" s="8"/>
      <c r="D34" s="7">
        <f>IF($C34="Hot House Flowers",1,0)</f>
        <v>0</v>
      </c>
    </row>
    <row r="35" spans="1:4" ht="15.75">
      <c r="A35" s="4">
        <v>29</v>
      </c>
      <c r="B35" s="5" t="s">
        <v>32</v>
      </c>
      <c r="C35" s="8"/>
      <c r="D35" s="7">
        <f>IF($C35="New Order",1,0)</f>
        <v>0</v>
      </c>
    </row>
    <row r="36" spans="1:4" ht="15.75">
      <c r="A36" s="4">
        <v>30</v>
      </c>
      <c r="B36" s="5" t="s">
        <v>33</v>
      </c>
      <c r="C36" s="8"/>
      <c r="D36" s="7">
        <f>IF($C36="4 Seasons",1,0)</f>
        <v>0</v>
      </c>
    </row>
    <row r="37" spans="1:4" ht="15.75">
      <c r="A37" s="4">
        <v>31</v>
      </c>
      <c r="B37" s="5" t="s">
        <v>34</v>
      </c>
      <c r="C37" s="8"/>
      <c r="D37" s="7">
        <f>IF($C37="Hall &amp; Oates",1,0)</f>
        <v>0</v>
      </c>
    </row>
    <row r="38" spans="1:4" ht="15.75">
      <c r="A38" s="4">
        <v>32</v>
      </c>
      <c r="B38" s="5" t="s">
        <v>35</v>
      </c>
      <c r="C38" s="8"/>
      <c r="D38" s="7">
        <f>IF($C38="Aztec Camera",1,0)</f>
        <v>0</v>
      </c>
    </row>
    <row r="39" spans="1:4" ht="15.75">
      <c r="A39" s="4">
        <v>33</v>
      </c>
      <c r="B39" s="5" t="s">
        <v>36</v>
      </c>
      <c r="C39" s="8"/>
      <c r="D39" s="7">
        <f>IF($C39="Roxy Music",1,0)</f>
        <v>0</v>
      </c>
    </row>
    <row r="40" spans="1:4" ht="15.75">
      <c r="A40" s="4">
        <v>34</v>
      </c>
      <c r="B40" s="5" t="s">
        <v>37</v>
      </c>
      <c r="C40" s="8"/>
      <c r="D40" s="7">
        <f>IF($C40="Black Sabbath",1,0)</f>
        <v>0</v>
      </c>
    </row>
    <row r="41" spans="1:4" ht="15.75">
      <c r="A41" s="4">
        <v>35</v>
      </c>
      <c r="B41" s="5" t="s">
        <v>38</v>
      </c>
      <c r="C41" s="8"/>
      <c r="D41" s="7">
        <f>IF($C41="Cher",1,0)</f>
        <v>0</v>
      </c>
    </row>
    <row r="42" spans="1:4" ht="15.75">
      <c r="A42" s="4">
        <v>36</v>
      </c>
      <c r="B42" s="5" t="s">
        <v>39</v>
      </c>
      <c r="C42" s="8"/>
      <c r="D42" s="7">
        <f>IF($C42="Meatloaf",1,0)</f>
        <v>0</v>
      </c>
    </row>
    <row r="43" spans="1:4" ht="15.75">
      <c r="A43" s="4">
        <v>37</v>
      </c>
      <c r="B43" s="5" t="s">
        <v>40</v>
      </c>
      <c r="C43" s="8"/>
      <c r="D43" s="7">
        <f>IF($C43="Buddy Holly",1,0)</f>
        <v>0</v>
      </c>
    </row>
    <row r="44" spans="1:4" ht="15.75">
      <c r="A44" s="4">
        <v>38</v>
      </c>
      <c r="B44" s="5" t="s">
        <v>41</v>
      </c>
      <c r="C44" s="8"/>
      <c r="D44" s="7">
        <f>IF($C44="Hot Chocolate",1,0)</f>
        <v>0</v>
      </c>
    </row>
    <row r="45" spans="1:4" ht="15.75">
      <c r="A45" s="4">
        <v>39</v>
      </c>
      <c r="B45" s="5" t="s">
        <v>42</v>
      </c>
      <c r="C45" s="8"/>
      <c r="D45" s="7">
        <f>IF($C45="Hawk Wind",1,0)</f>
        <v>0</v>
      </c>
    </row>
    <row r="46" spans="1:4" ht="15.75">
      <c r="A46" s="4">
        <v>40</v>
      </c>
      <c r="B46" s="5" t="s">
        <v>43</v>
      </c>
      <c r="C46" s="8"/>
      <c r="D46" s="7">
        <f>IF($C46="Def Lepoard",1,0)</f>
        <v>0</v>
      </c>
    </row>
    <row r="47" spans="1:4" ht="15.75">
      <c r="A47" s="4">
        <v>41</v>
      </c>
      <c r="B47" s="5" t="s">
        <v>44</v>
      </c>
      <c r="C47" s="8"/>
      <c r="D47" s="7">
        <f>IF($C47="Jerry and the Pacemakers",1,0)</f>
        <v>0</v>
      </c>
    </row>
    <row r="48" spans="1:4" ht="15.75">
      <c r="A48" s="4">
        <v>42</v>
      </c>
      <c r="B48" s="5" t="s">
        <v>45</v>
      </c>
      <c r="C48" s="8"/>
      <c r="D48" s="7">
        <f>IF($C48="Fleetwood Mac",1,0)</f>
        <v>0</v>
      </c>
    </row>
    <row r="49" spans="1:4" ht="15.75">
      <c r="A49" s="4">
        <v>43</v>
      </c>
      <c r="B49" s="5" t="s">
        <v>46</v>
      </c>
      <c r="C49" s="8"/>
      <c r="D49" s="7">
        <f>IF($C49="Toto",1,0)</f>
        <v>0</v>
      </c>
    </row>
    <row r="50" spans="1:4" ht="15.75">
      <c r="A50" s="4">
        <v>44</v>
      </c>
      <c r="B50" s="5" t="s">
        <v>47</v>
      </c>
      <c r="C50" s="8"/>
      <c r="D50" s="7">
        <f>IF($C50="UB40",1,0)</f>
        <v>0</v>
      </c>
    </row>
    <row r="51" spans="1:4" ht="15.75">
      <c r="A51" s="4">
        <v>45</v>
      </c>
      <c r="B51" s="5" t="s">
        <v>48</v>
      </c>
      <c r="C51" s="8"/>
      <c r="D51" s="7">
        <f>IF($C51="Max Bygraves",1,0)</f>
        <v>0</v>
      </c>
    </row>
    <row r="52" spans="1:4" ht="15.75">
      <c r="A52" s="4">
        <v>46</v>
      </c>
      <c r="B52" s="5" t="s">
        <v>49</v>
      </c>
      <c r="C52" s="8"/>
      <c r="D52" s="7">
        <f>IF($C52="The Stranglers",1,0)</f>
        <v>0</v>
      </c>
    </row>
    <row r="53" spans="1:4" ht="15.75">
      <c r="A53" s="4">
        <v>47</v>
      </c>
      <c r="B53" s="5" t="s">
        <v>50</v>
      </c>
      <c r="C53" s="8"/>
      <c r="D53" s="7">
        <f>IF($C53="Maxi Priest",1,0)</f>
        <v>0</v>
      </c>
    </row>
    <row r="54" spans="1:4" ht="15.75">
      <c r="A54" s="4">
        <v>48</v>
      </c>
      <c r="B54" s="5" t="s">
        <v>51</v>
      </c>
      <c r="C54" s="8"/>
      <c r="D54" s="7">
        <f>IF($C54="Beautiful South",1,0)</f>
        <v>0</v>
      </c>
    </row>
    <row r="55" spans="1:4" ht="15.75">
      <c r="A55" s="4">
        <v>49</v>
      </c>
      <c r="B55" s="5" t="s">
        <v>52</v>
      </c>
      <c r="C55" s="8"/>
      <c r="D55" s="7">
        <f>IF($C55="Guns and Roses",1,0)</f>
        <v>0</v>
      </c>
    </row>
    <row r="56" spans="1:4" ht="15.75">
      <c r="A56" s="4">
        <v>50</v>
      </c>
      <c r="B56" s="5" t="s">
        <v>53</v>
      </c>
      <c r="C56" s="8"/>
      <c r="D56" s="7">
        <f>IF($C56="The Rolling Stones",1,0)</f>
        <v>0</v>
      </c>
    </row>
    <row r="57" spans="1:4" ht="15.75">
      <c r="A57" s="4">
        <v>51</v>
      </c>
      <c r="B57" s="5" t="s">
        <v>54</v>
      </c>
      <c r="C57" s="8"/>
      <c r="D57" s="7">
        <f>IF($C57="Adam and the Ants",1,0)</f>
        <v>0</v>
      </c>
    </row>
    <row r="58" spans="1:4" ht="15.75">
      <c r="A58" s="4">
        <v>52</v>
      </c>
      <c r="B58" s="5" t="s">
        <v>55</v>
      </c>
      <c r="C58" s="8"/>
      <c r="D58" s="7">
        <f>IF($C58="The Lightning Seeds",1,0)</f>
        <v>0</v>
      </c>
    </row>
    <row r="59" spans="1:4" ht="15.75">
      <c r="A59" s="4">
        <v>53</v>
      </c>
      <c r="B59" s="5" t="s">
        <v>56</v>
      </c>
      <c r="C59" s="8"/>
      <c r="D59" s="7">
        <f>IF($C59="Alice Cooper",1,0)</f>
        <v>0</v>
      </c>
    </row>
    <row r="60" spans="1:4" ht="15.75">
      <c r="A60" s="4">
        <v>54</v>
      </c>
      <c r="B60" s="5" t="s">
        <v>57</v>
      </c>
      <c r="C60" s="8"/>
      <c r="D60" s="7">
        <f>IF($C60="Culture Club",1,0)</f>
        <v>0</v>
      </c>
    </row>
    <row r="61" spans="1:4" ht="15.75">
      <c r="A61" s="4">
        <v>55</v>
      </c>
      <c r="B61" s="5" t="s">
        <v>58</v>
      </c>
      <c r="C61" s="8"/>
      <c r="D61" s="7">
        <f>IF($C61="Spinal Tap",1,0)</f>
        <v>0</v>
      </c>
    </row>
    <row r="62" spans="1:4" ht="15.75">
      <c r="A62" s="4">
        <v>56</v>
      </c>
      <c r="B62" s="5" t="s">
        <v>59</v>
      </c>
      <c r="C62" s="8"/>
      <c r="D62" s="7">
        <f>IF($C62="Tears For Fears",1,0)</f>
        <v>0</v>
      </c>
    </row>
    <row r="63" spans="1:4" ht="15.75">
      <c r="A63" s="4">
        <v>57</v>
      </c>
      <c r="B63" s="5" t="s">
        <v>60</v>
      </c>
      <c r="C63" s="8"/>
      <c r="D63" s="7">
        <f>IF($C63="Thin Lizzy",1,0)</f>
        <v>0</v>
      </c>
    </row>
    <row r="64" spans="1:4" ht="15.75">
      <c r="A64" s="4">
        <v>58</v>
      </c>
      <c r="B64" s="5" t="s">
        <v>61</v>
      </c>
      <c r="C64" s="8"/>
      <c r="D64" s="7">
        <f>IF($C64="Electric Light Orchestra",1,0)</f>
        <v>0</v>
      </c>
    </row>
    <row r="65" spans="1:4" ht="15.75">
      <c r="A65" s="4">
        <v>59</v>
      </c>
      <c r="B65" s="5" t="s">
        <v>62</v>
      </c>
      <c r="C65" s="8"/>
      <c r="D65" s="7">
        <f>IF($C65="Billy Holiday",1,0)</f>
        <v>0</v>
      </c>
    </row>
    <row r="66" spans="1:4" ht="15.75">
      <c r="A66" s="4">
        <v>60</v>
      </c>
      <c r="B66" s="5" t="s">
        <v>63</v>
      </c>
      <c r="C66" s="8"/>
      <c r="D66" s="7">
        <f>IF($C66="Frankie Goes To Hollywood",1,0)</f>
        <v>0</v>
      </c>
    </row>
    <row r="67" spans="1:4" ht="15.75">
      <c r="A67" s="4">
        <v>61</v>
      </c>
      <c r="B67" s="5" t="s">
        <v>64</v>
      </c>
      <c r="C67" s="8"/>
      <c r="D67" s="7">
        <f>IF($C67="Fairground Attraction",1,0)</f>
        <v>0</v>
      </c>
    </row>
    <row r="68" spans="1:4" ht="15.75">
      <c r="A68" s="4">
        <v>62</v>
      </c>
      <c r="B68" s="5" t="s">
        <v>65</v>
      </c>
      <c r="C68" s="8"/>
      <c r="D68" s="7">
        <f>IF($C68="Flying Pickets",1,0)</f>
        <v>0</v>
      </c>
    </row>
    <row r="69" spans="1:4" ht="15.75">
      <c r="A69" s="4">
        <v>63</v>
      </c>
      <c r="B69" s="5" t="s">
        <v>66</v>
      </c>
      <c r="C69" s="8"/>
      <c r="D69" s="7">
        <f>IF($C69="Simply Red",1,0)</f>
        <v>0</v>
      </c>
    </row>
    <row r="70" spans="1:4" ht="15.75">
      <c r="A70" s="4">
        <v>64</v>
      </c>
      <c r="B70" s="5" t="s">
        <v>67</v>
      </c>
      <c r="C70" s="8"/>
      <c r="D70" s="7">
        <f>IF($C70="Bill Hailey",1,0)</f>
        <v>0</v>
      </c>
    </row>
    <row r="71" spans="1:4" ht="15.75">
      <c r="A71" s="4">
        <v>65</v>
      </c>
      <c r="B71" s="5" t="s">
        <v>68</v>
      </c>
      <c r="C71" s="8"/>
      <c r="D71" s="7">
        <f>IF($C71="Air Supply",1,0)</f>
        <v>0</v>
      </c>
    </row>
    <row r="72" spans="1:4" ht="15.75">
      <c r="A72" s="4">
        <v>66</v>
      </c>
      <c r="B72" s="5" t="s">
        <v>69</v>
      </c>
      <c r="C72" s="8"/>
      <c r="D72" s="7">
        <f>IF($C72="Smokey Robinson",1,0)</f>
        <v>0</v>
      </c>
    </row>
    <row r="73" spans="1:4" ht="15.75">
      <c r="A73" s="4">
        <v>67</v>
      </c>
      <c r="B73" s="5" t="s">
        <v>70</v>
      </c>
      <c r="C73" s="8"/>
      <c r="D73" s="7">
        <f>IF($C73="Neil Diamond",1,0)</f>
        <v>0</v>
      </c>
    </row>
    <row r="74" spans="1:4" ht="15.75">
      <c r="A74" s="4">
        <v>68</v>
      </c>
      <c r="B74" s="5" t="s">
        <v>71</v>
      </c>
      <c r="C74" s="8"/>
      <c r="D74" s="7">
        <f>IF($C74="Manhatten Transfer",1,0)</f>
        <v>0</v>
      </c>
    </row>
    <row r="75" spans="1:4" ht="15.75">
      <c r="A75" s="4">
        <v>69</v>
      </c>
      <c r="B75" s="5" t="s">
        <v>72</v>
      </c>
      <c r="C75" s="8"/>
      <c r="D75" s="7">
        <f>IF($C75="Spandau Ballet",1,0)</f>
        <v>0</v>
      </c>
    </row>
    <row r="76" spans="1:4" ht="15.75">
      <c r="A76" s="4">
        <v>70</v>
      </c>
      <c r="B76" s="5" t="s">
        <v>73</v>
      </c>
      <c r="C76" s="8"/>
      <c r="D76" s="7">
        <f>IF($C76="Style Council",1,0)</f>
        <v>0</v>
      </c>
    </row>
    <row r="77" spans="1:4" ht="15.75">
      <c r="A77" s="4">
        <v>71</v>
      </c>
      <c r="B77" s="5" t="s">
        <v>74</v>
      </c>
      <c r="C77" s="8"/>
      <c r="D77" s="7">
        <f>IF($C77="Manic Street Preachers",1,0)</f>
        <v>0</v>
      </c>
    </row>
    <row r="78" spans="1:4" ht="15.75">
      <c r="A78" s="4">
        <v>72</v>
      </c>
      <c r="B78" s="5" t="s">
        <v>75</v>
      </c>
      <c r="C78" s="8"/>
      <c r="D78" s="7">
        <f>IF($C78="Mamas and Papas",1,0)</f>
        <v>0</v>
      </c>
    </row>
    <row r="79" spans="1:4" ht="15.75">
      <c r="A79" s="4">
        <v>73</v>
      </c>
      <c r="B79" s="5" t="s">
        <v>76</v>
      </c>
      <c r="C79" s="8"/>
      <c r="D79" s="7">
        <f>IF($C79="Wet Wet Wet",1,0)</f>
        <v>0</v>
      </c>
    </row>
    <row r="80" spans="1:4" ht="15.75">
      <c r="A80" s="4">
        <v>74</v>
      </c>
      <c r="B80" s="5" t="s">
        <v>77</v>
      </c>
      <c r="C80" s="8"/>
      <c r="D80" s="7">
        <f>IF($C80="The Pretenders",1,0)</f>
        <v>0</v>
      </c>
    </row>
    <row r="81" spans="1:4" ht="15.75">
      <c r="A81" s="4">
        <v>75</v>
      </c>
      <c r="B81" s="5" t="s">
        <v>78</v>
      </c>
      <c r="C81" s="8"/>
      <c r="D81" s="7">
        <f>IF($C81="Slade",1,0)</f>
        <v>0</v>
      </c>
    </row>
    <row r="82" spans="1:4" ht="15.75">
      <c r="A82" s="4">
        <v>76</v>
      </c>
      <c r="B82" s="5" t="s">
        <v>79</v>
      </c>
      <c r="C82" s="8"/>
      <c r="D82" s="7">
        <f>IF($C82="Cliff Richard",1,0)</f>
        <v>0</v>
      </c>
    </row>
    <row r="83" spans="1:4" ht="15.75">
      <c r="A83" s="4">
        <v>77</v>
      </c>
      <c r="B83" s="5" t="s">
        <v>80</v>
      </c>
      <c r="C83" s="8"/>
      <c r="D83" s="7">
        <f>IF($C83="Moody Blues",1,0)</f>
        <v>0</v>
      </c>
    </row>
    <row r="84" spans="1:4" ht="15.75">
      <c r="A84" s="4">
        <v>78</v>
      </c>
      <c r="B84" s="5" t="s">
        <v>81</v>
      </c>
      <c r="C84" s="8"/>
      <c r="D84" s="7">
        <f>IF($C84="The Smiths",1,0)</f>
        <v>0</v>
      </c>
    </row>
    <row r="85" spans="1:4" ht="15.75">
      <c r="A85" s="4">
        <v>79</v>
      </c>
      <c r="B85" s="5" t="s">
        <v>82</v>
      </c>
      <c r="C85" s="8"/>
      <c r="D85" s="7">
        <f>IF($C85="Elton John",1,0)</f>
        <v>0</v>
      </c>
    </row>
    <row r="86" spans="1:4" ht="15.75">
      <c r="A86" s="4">
        <v>80</v>
      </c>
      <c r="B86" s="5" t="s">
        <v>83</v>
      </c>
      <c r="C86" s="8"/>
      <c r="D86" s="7">
        <f>IF($C86="Joan Armatrading",1,0)</f>
        <v>0</v>
      </c>
    </row>
    <row r="88" spans="3:4" ht="12.75">
      <c r="C88" s="9" t="s">
        <v>84</v>
      </c>
      <c r="D88" s="3">
        <f>SUM(D7:D87)</f>
        <v>1</v>
      </c>
    </row>
  </sheetData>
  <sheetProtection password="9D8F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rooneyl</dc:creator>
  <cp:keywords/>
  <dc:description/>
  <cp:lastModifiedBy>Stephen Caldwell</cp:lastModifiedBy>
  <dcterms:created xsi:type="dcterms:W3CDTF">2003-04-04T10:40:52Z</dcterms:created>
  <dcterms:modified xsi:type="dcterms:W3CDTF">2007-02-23T01:31:21Z</dcterms:modified>
  <cp:category/>
  <cp:version/>
  <cp:contentType/>
  <cp:contentStatus/>
</cp:coreProperties>
</file>